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9465" activeTab="4"/>
  </bookViews>
  <sheets>
    <sheet name="BCĐKT" sheetId="1" r:id="rId1"/>
    <sheet name="Ngoài bảng" sheetId="2" r:id="rId2"/>
    <sheet name="KQKD" sheetId="3" r:id="rId3"/>
    <sheet name="LLTT-OK" sheetId="4" r:id="rId4"/>
    <sheet name="Thuyết minh"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Fill" hidden="1">#REF!</definedName>
    <definedName name="_Key1" localSheetId="4" hidden="1">#REF!</definedName>
    <definedName name="_Key1" hidden="1">#REF!</definedName>
    <definedName name="_Key2" localSheetId="4" hidden="1">#REF!</definedName>
    <definedName name="_Key2" hidden="1">#REF!</definedName>
    <definedName name="_Order1" hidden="1">255</definedName>
    <definedName name="_Order2" hidden="1">255</definedName>
    <definedName name="_Sort" localSheetId="4" hidden="1">#REF!</definedName>
    <definedName name="_Sort" hidden="1">#REF!</definedName>
    <definedName name="_xlfn.BAHTTEXT" hidden="1">#NAME?</definedName>
    <definedName name="AS2DocOpenMode" hidden="1">"AS2DocumentEdit"</definedName>
    <definedName name="asss" localSheetId="4" hidden="1">{"'Sheet1'!$L$16"}</definedName>
    <definedName name="asss" hidden="1">{"'Sheet1'!$L$16"}</definedName>
    <definedName name="asssss" localSheetId="4" hidden="1">{"'Sheet1'!$L$16"}</definedName>
    <definedName name="asssss" hidden="1">{"'Sheet1'!$L$16"}</definedName>
    <definedName name="BG1">#REF!</definedName>
    <definedName name="CT_LCGT">OFFSET('[9]CT_LCGT'!$D$4,1,0,COUNTA('[9]CT_LCGT'!$A:$A)-COUNTA('[9]CT_LCGT'!$A$1:$A$4),4)</definedName>
    <definedName name="CT_LCTT">'[9]CT_LCTT'!$AK$1:$BE$2</definedName>
    <definedName name="CT_TMinh">'[9]TM_ChenhLechCT'!$B$9</definedName>
    <definedName name="CT250" localSheetId="4">'[10]dongia (2)'!#REF!</definedName>
    <definedName name="CT250">'[10]dongia (2)'!#REF!</definedName>
    <definedName name="Data">INDIRECT('[9]Du_lieu'!$I$1)</definedName>
    <definedName name="Dautu" localSheetId="4" hidden="1">{"'Sheet1'!$L$16"}</definedName>
    <definedName name="Dautu" hidden="1">{"'Sheet1'!$L$16"}</definedName>
    <definedName name="ddd" localSheetId="4" hidden="1">{"'Sheet1'!$L$16"}</definedName>
    <definedName name="ddd" hidden="1">{"'Sheet1'!$L$16"}</definedName>
    <definedName name="Dem_TMCode" localSheetId="4">COUNTA(OFFSET('[9]DM'!$N$3,0,IF(ISNA(MATCH('[9]Dieu_chinh'!IV1,[0]!TDe_TMCode,0)),0,MATCH('[9]Dieu_chinh'!IV1,[0]!TDe_TMCode,0)),50,1))</definedName>
    <definedName name="Dem_TMCode">COUNTA(OFFSET('[9]DM'!$N$3,0,IF(ISNA(MATCH('[9]Dieu_chinh'!IV1,TDe_TMCode,0)),0,MATCH('[9]Dieu_chinh'!IV1,TDe_TMCode,0)),50,1))</definedName>
    <definedName name="DKCO">#REF!</definedName>
    <definedName name="DKNO">#REF!</definedName>
    <definedName name="DM_ChiTieu">'[9]DM'!$H$3:$I$111</definedName>
    <definedName name="DM_MaTK">OFFSET('[9]DM'!$D$2,1,0,IF(COUNTA('[9]DM'!$D$3:$D$1000)=0,1,COUNTA('[9]DM'!$D$3:$D$1000)),1)</definedName>
    <definedName name="DM_TK">OFFSET('[9]Danh_muc'!$A$5,1,0,COUNTA('[9]Danh_muc'!$B$6:$B$500),6)</definedName>
    <definedName name="DM_TK2">OFFSET('[9]Danh_muc'!$B$5,1,0,COUNTA('[9]Danh_muc'!$B$6:$B$500),5)</definedName>
    <definedName name="DM_TMCode" localSheetId="4">OFFSET('[9]DM'!$N$3,0,IF(ISNA(MATCH('[9]Dieu_chinh'!IV1,[0]!TDe_TMCode,0)),0,MATCH('[9]Dieu_chinh'!IV1,[0]!TDe_TMCode,0)),'Thuyết minh'!Dem_TMCode,1)</definedName>
    <definedName name="DM_TMCode">OFFSET('[9]DM'!$N$3,0,IF(ISNA(MATCH('[9]Dieu_chinh'!IV1,TDe_TMCode,0)),0,MATCH('[9]Dieu_chinh'!IV1,TDe_TMCode,0)),Dem_TMCode,1)</definedName>
    <definedName name="DM_TMCode_TSCDHH">OFFSET('[9]DM'!$O$2,1,0,IF(COUNTA('[9]DM'!$O$3:$O$33)=0,1,COUNTA('[9]DM'!$D$3:$O$33)),1)</definedName>
    <definedName name="DM_TMCode_TSCDTTC">OFFSET('[9]DM'!$AA$2,1,0,IF(COUNTA('[9]DM'!$AA$3:$AA$33)=0,1,COUNTA('[9]DM'!$AA$3:$AA$33)),1)</definedName>
    <definedName name="DM_TMCode_TSCDVH">OFFSET('[9]DM'!$AM$2,1,0,IF(COUNTA('[9]DM'!$AM$3:$AM$33)=0,1,COUNTA('[9]DM'!$AM$3:$AM$33)),1)</definedName>
    <definedName name="DM_TMCode_VCSH">OFFSET('[9]DM'!$BA$2,1,0,IF(COUNTA('[9]DM'!$BA$3:$BA$33)=0,1,COUNTA('[9]DM'!$BA$3:$BA$33)),1)</definedName>
    <definedName name="Donvi">#REF!</definedName>
    <definedName name="f_Cap" localSheetId="4">IF(ISBLANK([0]!CT_TMinh),0,IF([0]!CT_TMinh="270",4,IF([0]!CT_TMinh="440",5,IF(RIGHT([0]!CT_TMinh,2)="00",1,IF(RIGHT([0]!CT_TMinh,1)="0",2,3)))))</definedName>
    <definedName name="f_Cap">IF(ISBLANK(CT_TMinh),0,IF(CT_TMinh="270",4,IF(CT_TMinh="440",5,IF(RIGHT(CT_TMinh,2)="00",1,IF(RIGHT(CT_TMinh,1)="0",2,3)))))</definedName>
    <definedName name="fml_CDKT_NN_DcCo" localSheetId="4">SUMIF([0]!NN_CDCo,'[9]Tong_hop'!$B1,[0]!NN_SoDieuChinh)</definedName>
    <definedName name="fml_CDKT_NN_DcCo">SUMIF(NN_CDCo,'[9]Tong_hop'!$B1,NN_SoDieuChinh)</definedName>
    <definedName name="fml_CDKT_NN_DcNo" localSheetId="4">SUMIF([0]!NN_CDNo,'[9]Tong_hop'!$B1,[0]!NN_SoDieuChinh)</definedName>
    <definedName name="fml_CDKT_NN_DcNo">SUMIF(NN_CDNo,'[9]Tong_hop'!$B1,NN_SoDieuChinh)</definedName>
    <definedName name="fml_CDKT_NT_DcCo" localSheetId="4">SUMIF([0]!NT_CDCo,'[9]Tong_hop'!$B1,[0]!NT_SoDieuChinh)</definedName>
    <definedName name="fml_CDKT_NT_DcCo">SUMIF(NT_CDCo,'[9]Tong_hop'!$B1,NT_SoDieuChinh)</definedName>
    <definedName name="fml_CDKT_NT_DcNo" localSheetId="4">SUMIF([0]!NT_CDNo,'[9]Tong_hop'!$B1,[0]!NT_SoDieuChinh)</definedName>
    <definedName name="fml_CDKT_NT_DcNo">SUMIF(NT_CDNo,'[9]Tong_hop'!$B1,NT_SoDieuChinh)</definedName>
    <definedName name="fml_ChuoiDK">IF(ISERROR(FIND("*",'[9]CT_LCTT'!IT1&amp;"-"&amp;'[9]CT_LCTT'!IU1)),'[9]CT_LCTT'!IT1&amp;"-"&amp;'[9]CT_LCTT'!IU1,REPLACE('[9]CT_LCTT'!IT1&amp;"-"&amp;'[9]CT_LCTT'!IU1,FIND("*",'[9]CT_LCTT'!IT1&amp;"-"&amp;'[9]CT_LCTT'!IU1),1,""))</definedName>
    <definedName name="fml_DoRongCT" localSheetId="4">LEN([0]!CT_TMinh)</definedName>
    <definedName name="fml_DoRongCT">LEN(CT_TMinh)</definedName>
    <definedName name="fml_KQKD_NN_DcCo" localSheetId="4">SUMIF([0]!NN_KQCo,'[9]Tong_hop'!$B1,[0]!NN_SoDieuChinh)</definedName>
    <definedName name="fml_KQKD_NN_DcCo">SUMIF(NN_KQCo,'[9]Tong_hop'!$B1,NN_SoDieuChinh)</definedName>
    <definedName name="fml_KQKD_NN_DcNo" localSheetId="4">SUMIF([0]!NN_KQNo,'[9]Tong_hop'!$B1,[0]!NN_SoDieuChinh)</definedName>
    <definedName name="fml_KQKD_NN_DcNo">SUMIF(NN_KQNo,'[9]Tong_hop'!$B1,NN_SoDieuChinh)</definedName>
    <definedName name="fml_KQKD_NT_DcCo" localSheetId="4">SUMIF([0]!NT_KQCo,'[9]Tong_hop'!$B1,[0]!NT_SoDieuChinh)</definedName>
    <definedName name="fml_KQKD_NT_DcCo">SUMIF(NT_KQCo,'[9]Tong_hop'!$B1,NT_SoDieuChinh)</definedName>
    <definedName name="fml_KQKD_NT_DcNo" localSheetId="4">SUMIF([0]!NT_KQNo,'[9]Tong_hop'!$B1,[0]!NT_SoDieuChinh)</definedName>
    <definedName name="fml_KQKD_NT_DcNo">SUMIF(NT_KQNo,'[9]Tong_hop'!$B1,NT_SoDieuChinh)</definedName>
    <definedName name="fml_LCGT_KN" localSheetId="4">IF(ISBLANK('[9]Bao_cao'!$A1),0,IF(ISERROR(VLOOKUP('[9]Bao_cao'!$A1,[0]!CT_LCGT,4,0)),0,VLOOKUP('[9]Bao_cao'!$A1,[0]!CT_LCGT,4,0)))</definedName>
    <definedName name="fml_LCGT_KN">IF(ISBLANK('[9]Bao_cao'!$A1),0,IF(ISERROR(VLOOKUP('[9]Bao_cao'!$A1,CT_LCGT,4,0)),0,VLOOKUP('[9]Bao_cao'!$A1,CT_LCGT,4,0)))</definedName>
    <definedName name="fml_LCTT_KN" localSheetId="4">IF(ISBLANK('[9]Bao_cao'!$A1),0,IF(ISNA(HLOOKUP('[9]Bao_cao'!$A1,[0]!CT_LCTT,2,0)),0,HLOOKUP('[9]Bao_cao'!$A1,[0]!CT_LCTT,2,0)))</definedName>
    <definedName name="fml_LCTT_KN">IF(ISBLANK('[9]Bao_cao'!$A1),0,IF(ISNA(HLOOKUP('[9]Bao_cao'!$A1,CT_LCTT,2,0)),0,HLOOKUP('[9]Bao_cao'!$A1,CT_LCTT,2,0)))</definedName>
    <definedName name="fml_SaiSotKDC_TK" localSheetId="4">IF(ISBLANK('[9]Phan_bo'!$C1),0,'Thuyết minh'!fml_SaiSotKDC_TK1+'Thuyết minh'!fml_SaiSotKDC_TK2)</definedName>
    <definedName name="fml_SaiSotKDC_TK">IF(ISBLANK('[9]Phan_bo'!$C1),0,fml_SaiSotKDC_TK1+fml_SaiSotKDC_TK2)</definedName>
    <definedName name="fml_SaiSotKDC_TK1" localSheetId="4">ABS(SUMPRODUCT(--([0]!NN_YKienKH=[0]!Refuse),--([0]!NN_LoaiButToan="BTDC"),--(LEFT([0]!NN_DCNo,LEN('[9]Phan_bo'!$C1))='[9]Phan_bo'!$C1),[0]!NN_SoDieuChinh))</definedName>
    <definedName name="fml_SaiSotKDC_TK1">ABS(SUMPRODUCT(--(NN_YKienKH=Refuse),--(NN_LoaiButToan="BTDC"),--(LEFT(NN_DCNo,LEN('[9]Phan_bo'!$C1))='[9]Phan_bo'!$C1),NN_SoDieuChinh))</definedName>
    <definedName name="fml_SaiSotKDC_TK2" localSheetId="4">ABS(SUMPRODUCT(--([0]!NN_YKienKH=[0]!Refuse),--([0]!NN_LoaiButToan="BTDC"),--(LEFT([0]!NN_DCCo,LEN('[9]Phan_bo'!$C1))='[9]Phan_bo'!$C1),[0]!NN_SoDieuChinh))</definedName>
    <definedName name="fml_SaiSotKDC_TK2">ABS(SUMPRODUCT(--(NN_YKienKH=Refuse),--(NN_LoaiButToan="BTDC"),--(LEFT(NN_DCCo,LEN('[9]Phan_bo'!$C1))='[9]Phan_bo'!$C1),NN_SoDieuChinh))</definedName>
    <definedName name="fml_SaiSotPH_TK" localSheetId="4">IF(ISBLANK('[9]Phan_bo'!$C1),0,ABS(SUMPRODUCT(--([0]!NN_LoaiButToan="BTDC"),--(LEFT([0]!NN_DCNo,LEN('[9]Phan_bo'!$C1))='[9]Phan_bo'!$C1),[0]!NN_SoDieuChinh))+ABS(SUMPRODUCT(--([0]!NN_LoaiButToan="BTDC"),--(LEFT([0]!NN_DCCo,LEN('[9]Phan_bo'!$C1))='[9]Phan_bo'!$C1),[0]!NN_SoDieuChinh)))</definedName>
    <definedName name="fml_SaiSotPH_TK">IF(ISBLANK('[9]Phan_bo'!$C1),0,ABS(SUMPRODUCT(--(NN_LoaiButToan="BTDC"),--(LEFT(NN_DCNo,LEN('[9]Phan_bo'!$C1))='[9]Phan_bo'!$C1),NN_SoDieuChinh))+ABS(SUMPRODUCT(--(NN_LoaiButToan="BTDC"),--(LEFT(NN_DCCo,LEN('[9]Phan_bo'!$C1))='[9]Phan_bo'!$C1),NN_SoDieuChinh)))</definedName>
    <definedName name="fml_SoTien_CT" localSheetId="4">IF(ISBLANK('[9]Phan_bo'!$C1),0,ABS(SUMPRODUCT(--([0]!TongHop_MaChiTieu='[9]Phan_bo'!$C1),[0]!TongHop_TruocKT)))</definedName>
    <definedName name="fml_SoTien_CT">IF(ISBLANK('[9]Phan_bo'!$C1),0,ABS(SUMPRODUCT(--(TongHop_MaChiTieu='[9]Phan_bo'!$C1),TongHop_TruocKT)))</definedName>
    <definedName name="fml_SoTien_TK_NV" localSheetId="4">ABS(SUMPRODUCT(--(LEFT([0]!TongHop_MaTK2,LEN('[9]Phan_bo'!$C1))='[9]Phan_bo'!$C1),[0]!TongHop_TruocKT2))</definedName>
    <definedName name="fml_SoTien_TK_NV">ABS(SUMPRODUCT(--(LEFT(TongHop_MaTK2,LEN('[9]Phan_bo'!$C1))='[9]Phan_bo'!$C1),TongHop_TruocKT2))</definedName>
    <definedName name="fml_SoTien_TK_TS" localSheetId="4">ABS(SUMPRODUCT(--(LEFT([0]!TongHop_MaTK1,LEN('[9]Phan_bo'!$C1))='[9]Phan_bo'!$C1),[0]!TongHop_TruocKT1))</definedName>
    <definedName name="fml_SoTien_TK_TS">ABS(SUMPRODUCT(--(LEFT(TongHop_MaTK1,LEN('[9]Phan_bo'!$C1))='[9]Phan_bo'!$C1),TongHop_TruocKT1))</definedName>
    <definedName name="fml_TenKhoanMuc" localSheetId="4">IF('[9]Phan_bo'!$B1='[9]DM'!$K$3,VLOOKUP(LEFT('[9]Phan_bo'!$C1,3),[0]!DM_TK2,4,0),IF('[9]Phan_bo'!$B1='[9]DM'!$K$4,VLOOKUP('[9]Phan_bo'!$C1,[0]!DM_ChiTieu,2,0),""))</definedName>
    <definedName name="fml_TenKhoanMuc">IF('[9]Phan_bo'!$B1='[9]DM'!$K$3,VLOOKUP(LEFT('[9]Phan_bo'!$C1,3),DM_TK2,4,0),IF('[9]Phan_bo'!$B1='[9]DM'!$K$4,VLOOKUP('[9]Phan_bo'!$C1,DM_ChiTieu,2,0),""))</definedName>
    <definedName name="fml_TmChiTieu_CDKT" localSheetId="4">IF(OR(ISNA(VLOOKUP('[9]TM_ChenhLechCT'!$I1,'Thuyết minh'!fml_TMChiTieu_CDKT_VungDk,1,0))=FALSE,ISNA(VLOOKUP('[9]TM_ChenhLechCT'!$J1,'Thuyết minh'!fml_TMChiTieu_CDKT_VungDk,1,0))=FALSE),1,0)</definedName>
    <definedName name="fml_TmChiTieu_CDKT">IF(OR(ISNA(VLOOKUP('[9]TM_ChenhLechCT'!$I1,fml_TMChiTieu_CDKT_VungDk,1,0))=FALSE,ISNA(VLOOKUP('[9]TM_ChenhLechCT'!$J1,fml_TMChiTieu_CDKT_VungDk,1,0))=FALSE),1,0)</definedName>
    <definedName name="fml_TmChiTieu_CDKT_DB" localSheetId="4">IF(OR(ISNA(VLOOKUP('[9]TM_ChenhLechCT'!$F1,'Thuyết minh'!fml_TMChiTieu_CDKT_VungDkDB,1,0))=FALSE,ISNA(VLOOKUP('[9]TM_ChenhLechCT'!$G1,'Thuyết minh'!fml_TMChiTieu_CDKT_VungDkDB,1,0))=FALSE),1,0)</definedName>
    <definedName name="fml_TmChiTieu_CDKT_DB">IF(OR(ISNA(VLOOKUP('[9]TM_ChenhLechCT'!$F1,fml_TMChiTieu_CDKT_VungDkDB,1,0))=FALSE,ISNA(VLOOKUP('[9]TM_ChenhLechCT'!$G1,fml_TMChiTieu_CDKT_VungDkDB,1,0))=FALSE),1,0)</definedName>
    <definedName name="fml_TMChiTieu_CDKT_VungDk" localSheetId="4">IF('Thuyết minh'!f_Cap=1,IF(LEFT([0]!TongHop_MaChiTieu,'Thuyết minh'!f_Cap)=LEFT([0]!CT_TMinh,'Thuyết minh'!f_Cap),[0]!TongHop_MaTK,0),IF('Thuyết minh'!f_Cap=2,IF(LEFT([0]!TongHop_MaChiTieu,'Thuyết minh'!f_Cap)=LEFT([0]!CT_TMinh,'Thuyết minh'!f_Cap),[0]!TongHop_MaTK,0),IF('Thuyết minh'!f_Cap=3,IF(LEFT([0]!TongHop_MaChiTieu,'Thuyết minh'!f_Cap)=LEFT([0]!CT_TMinh,'Thuyết minh'!f_Cap),[0]!TongHop_MaTK,0),0)))</definedName>
    <definedName name="fml_TMChiTieu_CDKT_VungDk">IF(f_Cap=1,IF(LEFT(TongHop_MaChiTieu,f_Cap)=LEFT(CT_TMinh,f_Cap),TongHop_MaTK,0),IF(f_Cap=2,IF(LEFT(TongHop_MaChiTieu,f_Cap)=LEFT(CT_TMinh,f_Cap),TongHop_MaTK,0),IF(f_Cap=3,IF(LEFT(TongHop_MaChiTieu,f_Cap)=LEFT(CT_TMinh,f_Cap),TongHop_MaTK,0),0)))</definedName>
    <definedName name="fml_TMChiTieu_CDKT_VungDkDB" localSheetId="4">IF('Thuyết minh'!f_Cap=4,IF(AND(VALUE(LEFT([0]!TongHop_MaChiTieu,3))&gt;100,VALUE(LEFT([0]!TongHop_MaChiTieu,3))&lt;270),[0]!TongHop_MaTK,0),IF('Thuyết minh'!f_Cap=5,IF(AND(VALUE(LEFT([0]!TongHop_MaChiTieu,3))&gt;300,VALUE(LEFT([0]!TongHop_MaChiTieu,3))&lt;440),[0]!TongHop_MaTK,0),0))</definedName>
    <definedName name="fml_TMChiTieu_CDKT_VungDkDB">IF(f_Cap=4,IF(AND(VALUE(LEFT(TongHop_MaChiTieu,3))&gt;100,VALUE(LEFT(TongHop_MaChiTieu,3))&lt;270),TongHop_MaTK,0),IF(f_Cap=5,IF(AND(VALUE(LEFT(TongHop_MaChiTieu,3))&gt;300,VALUE(LEFT(TongHop_MaChiTieu,3))&lt;440),TongHop_MaTK,0),0))</definedName>
    <definedName name="fml_TMChiTieu_KQKD" localSheetId="4">IF(OR(LEN('[9]TM_ChenhLechCT'!$K1)&gt;0,LEN('[9]TM_ChenhLechCT'!$L1)&gt;0),IF(OR(ISNA(VLOOKUP('[9]TM_ChenhLechCT'!$K1,IF(LEFT([0]!TongHop_MaChiTieu3,2)=[0]!CT_TMinh,[0]!TongHop_MaTK3,0),1,0))=FALSE,ISNA(VLOOKUP('[9]TM_ChenhLechCT'!$L1,IF(LEFT([0]!TongHop_MaChiTieu3,2)=[0]!CT_TMinh,[0]!TongHop_MaTK3,0),1,0))=FALSE),1,0),0)</definedName>
    <definedName name="fml_TMChiTieu_KQKD">IF(OR(LEN('[9]TM_ChenhLechCT'!$K1)&gt;0,LEN('[9]TM_ChenhLechCT'!$L1)&gt;0),IF(OR(ISNA(VLOOKUP('[9]TM_ChenhLechCT'!$K1,IF(LEFT(TongHop_MaChiTieu3,2)=CT_TMinh,TongHop_MaTK3,0),1,0))=FALSE,ISNA(VLOOKUP('[9]TM_ChenhLechCT'!$L1,IF(LEFT(TongHop_MaChiTieu3,2)=CT_TMinh,TongHop_MaTK3,0),1,0))=FALSE),1,0),0)</definedName>
    <definedName name="h" localSheetId="4" hidden="1">{"'Sheet1'!$L$16"}</definedName>
    <definedName name="h" hidden="1">{"'Sheet1'!$L$16"}</definedName>
    <definedName name="hanh" localSheetId="4" hidden="1">{"'Sheet1'!$L$16"}</definedName>
    <definedName name="hanh" hidden="1">{"'Sheet1'!$L$16"}</definedName>
    <definedName name="HTML_CodePage" hidden="1">950</definedName>
    <definedName name="HTML_Control" localSheetId="4"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4" hidden="1">{"'Sheet1'!$L$16"}</definedName>
    <definedName name="huy" hidden="1">{"'Sheet1'!$L$16"}</definedName>
    <definedName name="KN_4111">'[9]Tong_hop'!$S$293</definedName>
    <definedName name="KN_6351">'[9]Tong_hop'!$S$381</definedName>
    <definedName name="KN_CT10">'[9]Tong_hop'!$S$358</definedName>
    <definedName name="KN_CT100">'[9]Tong_hop'!$S$10</definedName>
    <definedName name="KN_CT11">'[9]Tong_hop'!$S$360</definedName>
    <definedName name="KN_CT110">'[9]Tong_hop'!$S$12</definedName>
    <definedName name="KN_CT130">'[9]Tong_hop'!$S$34</definedName>
    <definedName name="KN_CT140">'[9]Tong_hop'!$S$58</definedName>
    <definedName name="KN_CT200">'[9]Tong_hop'!$S$96</definedName>
    <definedName name="KN_CT21">'[9]Tong_hop'!$S$371</definedName>
    <definedName name="KN_CT220">'[9]Tong_hop'!$S$117</definedName>
    <definedName name="KN_CT270">'[9]Tong_hop'!$S$203</definedName>
    <definedName name="KN_CT300">'[9]Tong_hop'!$S$208</definedName>
    <definedName name="KN_CT31">'[9]Tong_hop'!$S$395</definedName>
    <definedName name="KN_CT310">'[9]Tong_hop'!$S$210</definedName>
    <definedName name="KN_CT312">'[9]Tong_hop'!$S$216</definedName>
    <definedName name="KN_CT330">'[9]Tong_hop'!$S$260</definedName>
    <definedName name="KN_CT400">'[9]Tong_hop'!$S$290</definedName>
    <definedName name="KN_CT440">'[9]Tong_hop'!$S$321</definedName>
    <definedName name="KN_CT50">'[9]Tong_hop'!$S$398</definedName>
    <definedName name="KN_CT60">'[9]Tong_hop'!$S$408</definedName>
    <definedName name="KT_4111">'[9]Tong_hop'!$AG$293</definedName>
    <definedName name="KT_6351">'[9]Tong_hop'!$AG$381</definedName>
    <definedName name="KT_CT10">'[9]Tong_hop'!$AG$358</definedName>
    <definedName name="KT_CT100">'[9]Tong_hop'!$AG$10</definedName>
    <definedName name="KT_CT11">'[9]Tong_hop'!$AG$360</definedName>
    <definedName name="KT_CT110">'[9]Tong_hop'!$AG$12</definedName>
    <definedName name="KT_CT130">'[9]Tong_hop'!$AG$34</definedName>
    <definedName name="KT_CT140">'[9]Tong_hop'!$AG$58</definedName>
    <definedName name="KT_CT200">'[9]Tong_hop'!$AG$96</definedName>
    <definedName name="KT_CT21">'[9]Tong_hop'!$AG$371</definedName>
    <definedName name="KT_CT220">'[9]Tong_hop'!$AG$117</definedName>
    <definedName name="KT_CT270">'[9]Tong_hop'!$AG$203</definedName>
    <definedName name="KT_CT300">'[9]Tong_hop'!$AG$208</definedName>
    <definedName name="KT_CT31">'[9]Tong_hop'!$AG$395</definedName>
    <definedName name="KT_CT310">'[9]Tong_hop'!$AG$210</definedName>
    <definedName name="KT_CT312">'[9]Tong_hop'!$AG$216</definedName>
    <definedName name="KT_CT330">'[9]Tong_hop'!$AG$260</definedName>
    <definedName name="KT_CT400">'[9]Tong_hop'!$AG$290</definedName>
    <definedName name="KT_CT440">'[9]Tong_hop'!$AG$321</definedName>
    <definedName name="KT_CT50">'[9]Tong_hop'!$AG$398</definedName>
    <definedName name="KT_CT60">'[9]Tong_hop'!$AG$408</definedName>
    <definedName name="Ky_ke_toan_V">'[9]Thong_tin'!$D$12</definedName>
    <definedName name="Ky_Nay1_V">'[9]Thong_tin'!$D$14</definedName>
    <definedName name="Ky_Truoc1_V">'[9]Thong_tin'!$D$13</definedName>
    <definedName name="LM">#REF!</definedName>
    <definedName name="LN">#REF!</definedName>
    <definedName name="LTKD" localSheetId="4" hidden="1">{"'Sheet1'!$L$16"}</definedName>
    <definedName name="LTKD" hidden="1">{"'Sheet1'!$L$16"}</definedName>
    <definedName name="NKC_01_09_07">#REF!</definedName>
    <definedName name="NN_CDCo">'[9]Dieu_chinh'!$N$10:$N$160</definedName>
    <definedName name="NN_CDNo">'[9]Dieu_chinh'!$M$10:$M$160</definedName>
    <definedName name="NN_DCCo">'[9]Dieu_chinh'!$H$10:$H$160</definedName>
    <definedName name="NN_DCNo">'[9]Dieu_chinh'!$F$10:$F$160</definedName>
    <definedName name="NN_KQCo">'[9]Dieu_chinh'!$P$10:$P$160</definedName>
    <definedName name="NN_KQNo">'[9]Dieu_chinh'!$O$10:$O$160</definedName>
    <definedName name="NN_LoaiButToan">'[9]Dieu_chinh'!$S$10:$S$160</definedName>
    <definedName name="NN_SoDieuChinh">'[9]Dieu_chinh'!$L$10:$L$160</definedName>
    <definedName name="NN_YKienKH">'[9]Dieu_chinh'!$Q$10:$Q$160</definedName>
    <definedName name="NT_CDCo">'[9]Dieu_chinh'!$N$163:$N$313</definedName>
    <definedName name="NT_CDNo">'[9]Dieu_chinh'!$M$163:$M$313</definedName>
    <definedName name="NT_KQCo">'[9]Dieu_chinh'!$P$163:$P$313</definedName>
    <definedName name="NT_KQNo">'[9]Dieu_chinh'!$O$163:$O$313</definedName>
    <definedName name="NT_SoDieuChinh">'[9]Dieu_chinh'!$L$163:$L$313</definedName>
    <definedName name="o" localSheetId="4" hidden="1">{"'Sheet1'!$L$16"}</definedName>
    <definedName name="o" hidden="1">{"'Sheet1'!$L$16"}</definedName>
    <definedName name="_xlnm.Print_Area" localSheetId="0">'BCĐKT'!$A$1:$I$121</definedName>
    <definedName name="_xlnm.Print_Titles" localSheetId="0">'BCĐKT'!$1:$3</definedName>
    <definedName name="_xlnm.Print_Titles" localSheetId="4">'Thuyết minh'!$1:$4</definedName>
    <definedName name="q" localSheetId="4" hidden="1">{"'Sheet1'!$L$16"}</definedName>
    <definedName name="q" hidden="1">{"'Sheet1'!$L$16"}</definedName>
    <definedName name="Refuse">'[9]DM'!$B$4</definedName>
    <definedName name="S1" localSheetId="4">{"Book1"}</definedName>
    <definedName name="S1">{"Book1"}</definedName>
    <definedName name="SoTien">OFFSET('[9]Du_lieu'!$H$9,1,0,IF(COUNTA('[9]Du_lieu'!$F:$F)-COUNTA('[9]Du_lieu'!$F$1:$F$9)&gt;0,COUNTA('[9]Du_lieu'!$F:$F)-COUNTA('[9]Du_lieu'!$F$1:$F$9),1),1)</definedName>
    <definedName name="t" localSheetId="4" hidden="1">{#N/A,#N/A,FALSE,"Chi ti?t"}</definedName>
    <definedName name="t" hidden="1">{#N/A,#N/A,FALSE,"Chi ti?t"}</definedName>
    <definedName name="Taikhoan">#REF!</definedName>
    <definedName name="TaxTV">10%</definedName>
    <definedName name="TaxXL">5%</definedName>
    <definedName name="TDe_TMCode">'[9]DM'!$O$2:$BK$2</definedName>
    <definedName name="Ten_CongTy_TieuDe_V">'[9]Thong_tin'!$D$8</definedName>
    <definedName name="TH" localSheetId="4" hidden="1">{"'Sheet1'!$L$16"}</definedName>
    <definedName name="TH" hidden="1">{"'Sheet1'!$L$16"}</definedName>
    <definedName name="TK_BS">OFFSET('[9]Danh_muc'!$C$5,1,0,COUNTA('[9]Danh_muc'!$B$6:$B$1000),1)</definedName>
    <definedName name="TK_CD">OFFSET('[9]Danh_muc'!$B$5,1,0,COUNTA('[9]Danh_muc'!$B$6:$B$1000),1)</definedName>
    <definedName name="TK_PL">OFFSET('[9]Danh_muc'!$D$5,1,0,COUNTA('[9]Danh_muc'!$B$6:$B$1000),1)</definedName>
    <definedName name="TK_TB">OFFSET('[9]Danh_muc'!$A$5,1,0,COUNTA('[9]Danh_muc'!$B$6:$B$1000),1)</definedName>
    <definedName name="TK211" localSheetId="4" hidden="1">{"'Sheet1'!$L$16"}</definedName>
    <definedName name="TK211" hidden="1">{"'Sheet1'!$L$16"}</definedName>
    <definedName name="TKBS">#REF!</definedName>
    <definedName name="TKCO">OFFSET('[9]Du_lieu'!$G$9,1,0,IF(COUNTA('[9]Du_lieu'!$F:$F)-COUNTA('[9]Du_lieu'!$F$1:$F$9)&gt;0,COUNTA('[9]Du_lieu'!$F:$F)-COUNTA('[9]Du_lieu'!$F$1:$F$9),1),1)</definedName>
    <definedName name="TKNO">OFFSET('[9]Du_lieu'!$F$9,1,0,IF(COUNTA('[9]Du_lieu'!$F:$F)-COUNTA('[9]Du_lieu'!$F$1:$F$9)&gt;0,COUNTA('[9]Du_lieu'!$F:$F)-COUNTA('[9]Du_lieu'!$F$1:$F$9),1),1)</definedName>
    <definedName name="TMTS">'[12]CT_LCTT'!$AK$1:$BE$2</definedName>
    <definedName name="TongHop_MaChiTieu">'[9]Tong_hop'!$D$9:$D$410</definedName>
    <definedName name="TongHop_MaChiTieu3">'[9]Tong_hop'!$D$337:$D$410</definedName>
    <definedName name="TongHop_MaTK">'[9]Tong_hop'!$B$9:$B$410</definedName>
    <definedName name="TongHop_MaTK1">'[9]Tong_hop'!$B$9:$B$203</definedName>
    <definedName name="TongHop_MaTK2">'[9]Tong_hop'!$B$207:$B$321</definedName>
    <definedName name="TongHop_MaTK3">'[9]Tong_hop'!$B$337:$B$410</definedName>
    <definedName name="TongHop_TruocKT">'[9]Tong_hop'!$P$9:$P$410</definedName>
    <definedName name="TongHop_TruocKT1">'[9]Tong_hop'!$P$9:$P$203</definedName>
    <definedName name="TongHop_TruocKT2">'[9]Tong_hop'!$P$207:$P$321</definedName>
    <definedName name="tt" localSheetId="4" hidden="1">{"'Sheet1'!$L$16"}</definedName>
    <definedName name="tt" hidden="1">{"'Sheet1'!$L$16"}</definedName>
    <definedName name="wrn.chi._.tiÆt." localSheetId="4" hidden="1">{#N/A,#N/A,FALSE,"Chi ti?t"}</definedName>
    <definedName name="wrn.chi._.tiÆt." hidden="1">{#N/A,#N/A,FALSE,"Chi ti?t"}</definedName>
    <definedName name="XREF_COLUMN_3" localSheetId="4" hidden="1">'[13]chi tiet TS theo so lieu ktoan'!#REF!</definedName>
    <definedName name="XREF_COLUMN_3" hidden="1">'[13]chi tiet TS theo so lieu ktoan'!#REF!</definedName>
    <definedName name="XREF_COLUMN_4" localSheetId="4" hidden="1">'[13]chi tiet TS theo so lieu ktoan'!#REF!</definedName>
    <definedName name="XREF_COLUMN_4" hidden="1">'[13]chi tiet TS theo so lieu ktoan'!#REF!</definedName>
    <definedName name="XRefColumnsCount" hidden="1">5</definedName>
    <definedName name="XRefCopy4" localSheetId="4" hidden="1">'[13]chi tiet TS theo so lieu ktoan'!#REF!</definedName>
    <definedName name="XRefCopy4" hidden="1">'[13]chi tiet TS theo so lieu ktoan'!#REF!</definedName>
    <definedName name="XRefCopy5" localSheetId="4" hidden="1">'[13]chi tiet TS theo so lieu ktoan'!#REF!</definedName>
    <definedName name="XRefCopy5" hidden="1">'[13]chi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fullCalcOnLoad="1"/>
</workbook>
</file>

<file path=xl/sharedStrings.xml><?xml version="1.0" encoding="utf-8"?>
<sst xmlns="http://schemas.openxmlformats.org/spreadsheetml/2006/main" count="1799" uniqueCount="1249">
  <si>
    <t>1. Doanh thu</t>
  </si>
  <si>
    <t>Tel: 043 57730200    Fax: 04 35771969</t>
  </si>
  <si>
    <t>II</t>
  </si>
  <si>
    <t>III</t>
  </si>
  <si>
    <t xml:space="preserve">CÁC CHỈ TIÊU NGOÀI BẢNG </t>
  </si>
  <si>
    <t>Mã số</t>
  </si>
  <si>
    <t>Thuyết  minh</t>
  </si>
  <si>
    <t>1. Tài sản cố định thuê ngoài</t>
  </si>
  <si>
    <t>2. Vật tư, chứng chỉ có giá  nhận giữ hộ</t>
  </si>
  <si>
    <t>3. Tài sản nhận ký cược</t>
  </si>
  <si>
    <t>4. Nợ khó đòi đã xử lý</t>
  </si>
  <si>
    <t>5. Ngoại tệ các loại</t>
  </si>
  <si>
    <t>6. Chứng khoán lưu ký</t>
  </si>
  <si>
    <t>6.1 Chứng khoán giao dịch</t>
  </si>
  <si>
    <t>6.1.1 Chứng khoán giao dịch của thành viên lưu ký</t>
  </si>
  <si>
    <t>6.1.2 Chứng khoán giao dịch của khách hàng trong nước</t>
  </si>
  <si>
    <t>6.1.3 Chứng khoán giao dịch của khách hàng nước ngoài</t>
  </si>
  <si>
    <t>6.1.4 Chứng khoán giao dịch của tổ chức khác</t>
  </si>
  <si>
    <t>6.2 Chứng khoán tạm ngừng giao dịch</t>
  </si>
  <si>
    <t>6.2.1 Chứng khoán tạm ngừng giao dịch của thành viên lưu ký</t>
  </si>
  <si>
    <t>6.2.2 Chứng khoán tạm ngừng giao dịch của khách hàng trong nước</t>
  </si>
  <si>
    <t>6.2.3 Chứng khoán tạm ngừng giao dịch của khách hàng nước ngoài</t>
  </si>
  <si>
    <t>6.2.4 Chứng khoán tạm ngừng giao dịch của tổ chức khác</t>
  </si>
  <si>
    <t>6.3 Chứng khoán cầm cố</t>
  </si>
  <si>
    <t>6.4 Chứng khoán tạm giữ</t>
  </si>
  <si>
    <t>6.5  Chứng khoán chờ thanh toán</t>
  </si>
  <si>
    <t>6.5.1  Chứng khoán chờ thanh toán của thanh viên lưu ký</t>
  </si>
  <si>
    <t>6.5.2  Chứng khoán chờ thanh toán của khách hàng trong nước</t>
  </si>
  <si>
    <t>6.5.3  Chứng khoán chờ thanh toán của khách hàng nước ngoài</t>
  </si>
  <si>
    <t>6.5.4  Chứng khoán chờ thanh toán của tổ chức khác</t>
  </si>
  <si>
    <t>6.6  Chứng khoán phong toả chờ rút</t>
  </si>
  <si>
    <t>6.7  Chứng khoán chờ giao dịch</t>
  </si>
  <si>
    <t>6.7.1  Chứng khoán chờ giao dịch của thành viên lưu ký</t>
  </si>
  <si>
    <t>6.7.2  Chứng khoán chờ giao dịch của khách hàng trong nước</t>
  </si>
  <si>
    <t>6.7.3  Chứng khoán chờ giao dịch của khách hàng nước ngoài</t>
  </si>
  <si>
    <t>6.7.4  Chứng khoán chờ giao dịch của tổ chức khác</t>
  </si>
  <si>
    <t>6.8  Chứng khoán ký quỹ đảm bảo khoản vay</t>
  </si>
  <si>
    <t>6.9  Chứng khoán sủa lỗi giao dịch</t>
  </si>
  <si>
    <t>7. Chứng khoán lưu ký công ty đại chúng chưa niêm yết</t>
  </si>
  <si>
    <t>7.1.1  . Chứng khoán giao dịch của thành viên lưu ký</t>
  </si>
  <si>
    <t>7.1.2  . Chứng khoán giao dịch của khách hàng trong nước</t>
  </si>
  <si>
    <t>7.1.3  . Chứng khoán giao dịch của khách hàng nước ngoài</t>
  </si>
  <si>
    <t>7.1.4  . Chứng khoán giao dịch của tổ chức khác</t>
  </si>
  <si>
    <t>7.2  . Chứng khoán tạm ngừng giao dịch</t>
  </si>
  <si>
    <t>Nguyễn Đỗ Lăng</t>
  </si>
  <si>
    <t>Tổng Giám đốc</t>
  </si>
  <si>
    <t>Kế toán trưởng</t>
  </si>
  <si>
    <t>CÔNG TY CỔ PHẦN CHỨNG KHOÁN CHÂU Á THÁI BÌNH DƯƠNG</t>
  </si>
  <si>
    <t xml:space="preserve"> BÁO CÁO TÀI CHÍNH </t>
  </si>
  <si>
    <t>Địa chỉ: Số 14 Lê Đại Hành, Hai Bà Trưng - Hà Nội</t>
  </si>
  <si>
    <t xml:space="preserve"> Mẫu số: Q-01c </t>
  </si>
  <si>
    <t>4</t>
  </si>
  <si>
    <t>TÀI SẢN</t>
  </si>
  <si>
    <t>I. Tiền và các khoản tương đương tiền</t>
  </si>
  <si>
    <t xml:space="preserve">II.  Các khoản đầu tư tài chính ngắn hạn </t>
  </si>
  <si>
    <t>III. Các khoản phải thu ngắn hạn</t>
  </si>
  <si>
    <t>IV. Hàng tồn kho</t>
  </si>
  <si>
    <t>V. Tài sản ngắn hạn khác</t>
  </si>
  <si>
    <t>I. Các khoản phải thu dài hạn</t>
  </si>
  <si>
    <t>2. Vốn kinh doanh ở đơn vị trực thuộc</t>
  </si>
  <si>
    <t>3. Phải thu dài hạn nội bộ</t>
  </si>
  <si>
    <t>4. Phải thu dài hạn  khác</t>
  </si>
  <si>
    <t>5. Dự phòng phải thu dài hạn khó đòi (*)</t>
  </si>
  <si>
    <t>III. Bất động sản đầu tư</t>
  </si>
  <si>
    <t>VI. Lợi thế thương mại</t>
  </si>
  <si>
    <t>I. Nợ ngắn hạn</t>
  </si>
  <si>
    <t>II. Nợ dài hạn</t>
  </si>
  <si>
    <t>1. Phải trả dài hạn người bán</t>
  </si>
  <si>
    <t>2. Phải trả dài hạn nội bộ</t>
  </si>
  <si>
    <t>3. Phải trả dài hạn khác</t>
  </si>
  <si>
    <t>4. Vay và Nợ dài hạn</t>
  </si>
  <si>
    <t>5. Thuế thu nhập hoãn lại phải trả</t>
  </si>
  <si>
    <t>6. Dự phòng trợ cấp mất việc làm</t>
  </si>
  <si>
    <t>7. Dự phòng phải trả dài hạn</t>
  </si>
  <si>
    <t>8. Doanh thu chưa thực hiện dài hạn</t>
  </si>
  <si>
    <t>9. Quỹ phát triển khoa học và công nghệ</t>
  </si>
  <si>
    <t>10. Dự phòng bồi thường thiệt hại cho nhà đầu tư</t>
  </si>
  <si>
    <t xml:space="preserve">B. VỐN CHỦ SỞ HỮU </t>
  </si>
  <si>
    <t>I. Vốn chủ sở hữu</t>
  </si>
  <si>
    <t>C. LỢI ÍCH CỔ ĐÔNG THIỂU SỐ</t>
  </si>
  <si>
    <t>TỔNG CỘNG NGUỒN VỐN</t>
  </si>
  <si>
    <t xml:space="preserve"> Báo cáo tài chính </t>
  </si>
  <si>
    <t xml:space="preserve"> Mẫu số: Q-02c </t>
  </si>
  <si>
    <t xml:space="preserve"> Quý này năm nay </t>
  </si>
  <si>
    <t xml:space="preserve"> Quý này năm trước </t>
  </si>
  <si>
    <t>2. Các khoản giảm trừ doanh thu</t>
  </si>
  <si>
    <t>3. Doanh thu thuần về hoạt động kinh doanh</t>
  </si>
  <si>
    <t>4. Chi phí hoạt động kinh doanh</t>
  </si>
  <si>
    <t>5. Lợi nhuận gộp của hoạt động kinh doanh</t>
  </si>
  <si>
    <t>6. Chi phí Quản lý doanh nghiệp</t>
  </si>
  <si>
    <t>7. Lợi nhuận thuần từ hoạt động kinh doanh</t>
  </si>
  <si>
    <t>8. Thu nhập khác</t>
  </si>
  <si>
    <t>9. Chi phí khác</t>
  </si>
  <si>
    <t>10. Lợi nhuận khác</t>
  </si>
  <si>
    <t>11. Tổng lợi nhuận kế toán trước thuế (40+30)</t>
  </si>
  <si>
    <t>12. Chi phí thuế TNDN hiện hành</t>
  </si>
  <si>
    <t>13. Chi phí thuế thu nhập hoãn lại</t>
  </si>
  <si>
    <t>14. Lợi nhuận sau thuế thu nhập doanh nghiệp (50- 51 -52)</t>
  </si>
  <si>
    <t>14.1. Lợi nhuận sau thuế của cổ đông thiểu số</t>
  </si>
  <si>
    <t>14.1. Lợi nhuận sau thuế của cổ đông công ty mẹ</t>
  </si>
  <si>
    <t>15. Lãi cơ bản trên cổ phiếu</t>
  </si>
  <si>
    <t>Báo cáo tài chính</t>
  </si>
  <si>
    <t>Mẫu số: Q-03c</t>
  </si>
  <si>
    <t xml:space="preserve">I Lưu chuyển tiền từ hoạt động kinh doanh </t>
  </si>
  <si>
    <t>Lưu chuyển tiền thuần từ hoạt động kinh doanh</t>
  </si>
  <si>
    <t>II. Lưu chuyển tiền từ hoạt động đầu tư</t>
  </si>
  <si>
    <t>Lưu chuyển tiền thuấn từ hoạt động đầu tư</t>
  </si>
  <si>
    <t>III. Lưu chuyển tiền từ hoạt động tài chính</t>
  </si>
  <si>
    <t>Lưu chuyển tiền thuần từ hoạt động tài chính</t>
  </si>
  <si>
    <t>Lưu chuyển tiền thuần trong kỳ (50 = 20+30+40)</t>
  </si>
  <si>
    <t>Tiền và tương đương tiền đầu kỳ</t>
  </si>
  <si>
    <t>Tiền và tương đương tiền cuối kỳ</t>
  </si>
  <si>
    <t>7.1 . Chứng khoán giao dịch</t>
  </si>
  <si>
    <t xml:space="preserve"> Lũy kế từ đầu năm đến quý này (năm nay)(*)</t>
  </si>
  <si>
    <t xml:space="preserve"> Lũy kế từ đầu năm đến quý này (năm trước) (**)</t>
  </si>
  <si>
    <t>APEC</t>
  </si>
  <si>
    <t>NĐT</t>
  </si>
  <si>
    <t>BẢNG CÂN ĐỐI KẾ TOÁN</t>
  </si>
  <si>
    <t>5</t>
  </si>
  <si>
    <t>A. TÀI SẢN NGẮN HẠN</t>
  </si>
  <si>
    <t xml:space="preserve">   1. Tiền</t>
  </si>
  <si>
    <t xml:space="preserve">   2. Các khoản tương đương tiền</t>
  </si>
  <si>
    <t xml:space="preserve">   1. Đầu tư ngắn hạn</t>
  </si>
  <si>
    <t xml:space="preserve">   2. Dự phòng giảm giá đầu tư ngắn hạn</t>
  </si>
  <si>
    <t xml:space="preserve">   1. Phải thu của khách hàng</t>
  </si>
  <si>
    <t xml:space="preserve">   2. Trả trước cho người bán</t>
  </si>
  <si>
    <t xml:space="preserve">   3. Phải thu nội bộ ngắn hạn</t>
  </si>
  <si>
    <t xml:space="preserve">   4. Phải thu hoạt động giao dịch chứng khoán</t>
  </si>
  <si>
    <t xml:space="preserve">   5. Các khoản phải thu khác</t>
  </si>
  <si>
    <t xml:space="preserve">   6. Dự phòng phải thu khó đòi (*)</t>
  </si>
  <si>
    <t xml:space="preserve">   1. Hàng tồn kho</t>
  </si>
  <si>
    <t xml:space="preserve">   2. Dự phòng giảm giá hàng tồn kho</t>
  </si>
  <si>
    <t xml:space="preserve">   1. Chi phí trả trước ngắn hạn</t>
  </si>
  <si>
    <t xml:space="preserve">   2. Thuế GTGT được khấu trừ</t>
  </si>
  <si>
    <t xml:space="preserve">   3. Thuế và các khoản phải thu nhà nước</t>
  </si>
  <si>
    <t xml:space="preserve">   5. Tài sản ngắn hạn khác</t>
  </si>
  <si>
    <t xml:space="preserve">  1. Phải thu dài hạn của khách hàng</t>
  </si>
  <si>
    <t>I. Tài sản cố định</t>
  </si>
  <si>
    <t xml:space="preserve">   1. Tài sản cố định hữu hình</t>
  </si>
  <si>
    <t xml:space="preserve">   - Giá trị hao mòn luỹ kế (*)</t>
  </si>
  <si>
    <t xml:space="preserve">   2. Tài sản cố định thuê tài chính</t>
  </si>
  <si>
    <t xml:space="preserve">   - Nguyên giá</t>
  </si>
  <si>
    <t xml:space="preserve">   4. Chi phí đầu tư xây dựng cơ bản dở dang</t>
  </si>
  <si>
    <t xml:space="preserve">   - Giá trị hao mòn lỹ kế (*)</t>
  </si>
  <si>
    <t xml:space="preserve">   1. Đầu tư vào công ty con</t>
  </si>
  <si>
    <t xml:space="preserve">   2. Đầu tư vào công ty liên kết, liên doanh</t>
  </si>
  <si>
    <t xml:space="preserve">   3. Đầu tư chứng khoán dài hạn</t>
  </si>
  <si>
    <t xml:space="preserve">   - Chứng khoán săn sàng để bán</t>
  </si>
  <si>
    <t xml:space="preserve">   - Chứng khoán nắm giữ đến ngày đáo hạn</t>
  </si>
  <si>
    <t xml:space="preserve">   4. Đầu tư dài hạn khác</t>
  </si>
  <si>
    <t xml:space="preserve">   5. Dự phòng giảm giá đầu tư tài chính dài hạn(*)</t>
  </si>
  <si>
    <t xml:space="preserve">   1. Chi phí trả trước dài hạn</t>
  </si>
  <si>
    <t xml:space="preserve">   2. Tài sản thuế thu nhập hoãn lại</t>
  </si>
  <si>
    <t xml:space="preserve">   3. Tiền nộp quỹ hỗ trợ thanh toán</t>
  </si>
  <si>
    <t xml:space="preserve">   4. Tài sản dài hạn khác</t>
  </si>
  <si>
    <t>05</t>
  </si>
  <si>
    <t>06</t>
  </si>
  <si>
    <t>07</t>
  </si>
  <si>
    <t>04</t>
  </si>
  <si>
    <t>08</t>
  </si>
  <si>
    <t>09</t>
  </si>
  <si>
    <t>10</t>
  </si>
  <si>
    <t>11</t>
  </si>
  <si>
    <t>12</t>
  </si>
  <si>
    <t>13</t>
  </si>
  <si>
    <t>14</t>
  </si>
  <si>
    <t>15</t>
  </si>
  <si>
    <t>16</t>
  </si>
  <si>
    <t xml:space="preserve">   1. Vay và nợ ngắn hạn</t>
  </si>
  <si>
    <t xml:space="preserve">   2. Phải trả người bán</t>
  </si>
  <si>
    <t xml:space="preserve">   3. Người mua trả tiền trước</t>
  </si>
  <si>
    <t xml:space="preserve">   4. Thuế và các khoản phải nộp Nhà nước</t>
  </si>
  <si>
    <t xml:space="preserve">   5. Phải trả người lao động</t>
  </si>
  <si>
    <t xml:space="preserve">   6. Chi phí phải trả</t>
  </si>
  <si>
    <t xml:space="preserve">   7. Phải trả nội bộ</t>
  </si>
  <si>
    <t xml:space="preserve">   8. Các khoản phải trả, phải nộp ngắn hạn khác</t>
  </si>
  <si>
    <t xml:space="preserve">   9. Phải trả hoạt động giao dịch chứng khoán</t>
  </si>
  <si>
    <t xml:space="preserve">   10. Phải trả cổ tức, gốc và lãi trái phiếu</t>
  </si>
  <si>
    <t xml:space="preserve">   11. Phải trả tổ chức phát hành chứng khoán</t>
  </si>
  <si>
    <t xml:space="preserve">   12. Quỹ khen thưởng phúc lợi</t>
  </si>
  <si>
    <t xml:space="preserve">   13. Giao dịch mua bán lại tráI phiếu Chính phủ</t>
  </si>
  <si>
    <t xml:space="preserve">   14. Doanh thu chưa thực hiện ngắn hạn</t>
  </si>
  <si>
    <t xml:space="preserve">   15. Dự phòng phải trả ngắn hạn</t>
  </si>
  <si>
    <t xml:space="preserve">   1. Vốn đầu tư của chủ sở hữu</t>
  </si>
  <si>
    <t xml:space="preserve">   2. Thặng dư vốn cổ phần</t>
  </si>
  <si>
    <t xml:space="preserve">   3. Vốn khác của chủ sở hữu</t>
  </si>
  <si>
    <t xml:space="preserve">   4. Cổ phiếu quỹ(*)</t>
  </si>
  <si>
    <t xml:space="preserve">   5. Chênh lệch đánh giá lại tài sản</t>
  </si>
  <si>
    <t xml:space="preserve">   6. Chênh lệch tỷ giá hối đoái</t>
  </si>
  <si>
    <t xml:space="preserve">   7. Quỹ đầu tư phát triển</t>
  </si>
  <si>
    <t xml:space="preserve">   8. Quỹ dự phòng tài chính</t>
  </si>
  <si>
    <t xml:space="preserve">   9. Quỹ khác thuộc vốn chủ sở hữu</t>
  </si>
  <si>
    <t xml:space="preserve">   10. Lợi nhuận sau thuế chưa phân phối</t>
  </si>
  <si>
    <t xml:space="preserve">   11. Nguồn vốn đầu tư XDCB</t>
  </si>
  <si>
    <t xml:space="preserve">   12. Quỹ hỗ trợ sắp xếp doanh nghiệp</t>
  </si>
  <si>
    <t>TỔNG TÀI SẢN (270 = 100 + 200)</t>
  </si>
  <si>
    <t>NGUỒN VỐN</t>
  </si>
  <si>
    <t>B. TÀI SẢN DÀI HẠN (200=210+220+240+250+260)</t>
  </si>
  <si>
    <t>A. NỢ PHẢI TRẢ</t>
  </si>
  <si>
    <t xml:space="preserve">   2. Tài sản cố định vô hình</t>
  </si>
  <si>
    <t xml:space="preserve">   4. Giao dịch mua bán lại Trái phiếu Chính phủ</t>
  </si>
  <si>
    <t>II. Các khoản đầu tư tài chính dài hạn</t>
  </si>
  <si>
    <t>III. Tài sản dài hạn khác</t>
  </si>
  <si>
    <t>BẢNG CÂN ĐỐI KẾ TOÁN (tiếp theo)</t>
  </si>
  <si>
    <t xml:space="preserve">BÁO CÁO KẾT QUẢ  KINH DOANH </t>
  </si>
  <si>
    <t>CHỈ TIÊU</t>
  </si>
  <si>
    <t>6</t>
  </si>
  <si>
    <t>3</t>
  </si>
  <si>
    <t>1</t>
  </si>
  <si>
    <t>2</t>
  </si>
  <si>
    <t xml:space="preserve">    Doanh thu hoạt động môi giới Chứng khoán</t>
  </si>
  <si>
    <t xml:space="preserve">    Doanh thu hoạt động đầu tư Chứng khoán góp vốn</t>
  </si>
  <si>
    <t xml:space="preserve">    Doanh thu bảo lãnh phát hành Chứng khoán</t>
  </si>
  <si>
    <t xml:space="preserve">    Doanh thu đại lý phát hành Chứng khoán</t>
  </si>
  <si>
    <t xml:space="preserve">    Doanh thu hoạt động tư vấn</t>
  </si>
  <si>
    <t xml:space="preserve">    Doanh thu lưu ký Chứng khoán</t>
  </si>
  <si>
    <t xml:space="preserve">    Doanh thu hoạt động uỷ thác đấu giá</t>
  </si>
  <si>
    <t xml:space="preserve">    Doanh thu cho thuê sử dụng tài sản</t>
  </si>
  <si>
    <t xml:space="preserve">    Doanh thu khác</t>
  </si>
  <si>
    <t xml:space="preserve">BÁO CÁO LƯU CHUYỂN TIỀN TỆ </t>
  </si>
  <si>
    <t>(Theo phương pháp trực tiếp)</t>
  </si>
  <si>
    <t xml:space="preserve"> Lũy kế từ đầu năm đến cuối quý này (năm nay) </t>
  </si>
  <si>
    <t xml:space="preserve">   1. Tiền thu từ hoạt động kinh doanh</t>
  </si>
  <si>
    <t xml:space="preserve">   2. Tiền chi hoạt động kinh doanh</t>
  </si>
  <si>
    <t xml:space="preserve">   3. Tiền chi nộp quỹ hỗ trợ thanh toán</t>
  </si>
  <si>
    <t xml:space="preserve">   4. Tiền thu giao dịch chứng khoán khách hàng</t>
  </si>
  <si>
    <t xml:space="preserve">   5. Tiền chi giao dịch chứng khoán khách hàng</t>
  </si>
  <si>
    <t xml:space="preserve">   6. Tiền thu bán chứng khoán phát hành</t>
  </si>
  <si>
    <t xml:space="preserve">   7. Tiền chi trả tổ chức phát hành chứng khoán</t>
  </si>
  <si>
    <t xml:space="preserve">   8. Tiền chi trả cho người cung cấp hàng hoá và dịch vụ</t>
  </si>
  <si>
    <t xml:space="preserve">   9. Tiền chi trả cho người lao động</t>
  </si>
  <si>
    <t xml:space="preserve">   10. Tiền chi trả lãi vay</t>
  </si>
  <si>
    <t xml:space="preserve">   11. Tiền chi nộp thuế thu nhập doanh nghiệp</t>
  </si>
  <si>
    <t xml:space="preserve">   12. Tiền thu khác</t>
  </si>
  <si>
    <t xml:space="preserve">   13. Tiền chi khác</t>
  </si>
  <si>
    <t xml:space="preserve">   1. Tiền chi để mua sắm, xây dựng TSCĐ và các TS dài hạn khác</t>
  </si>
  <si>
    <t xml:space="preserve">   2. Tiền thu từ thanh lý, nhượng bán TSCĐ và các TSDH khác</t>
  </si>
  <si>
    <t xml:space="preserve">   3. Tiền chi cho vay, mua các công cụ nợ của đơn vị khác</t>
  </si>
  <si>
    <t xml:space="preserve">   4. Tiền thu hồi cho vay, bán lại các CC nợ của ĐV khác</t>
  </si>
  <si>
    <t xml:space="preserve">   5. Tiền chi góp vốn vào đơn vị khác</t>
  </si>
  <si>
    <t xml:space="preserve">   6. Tiền thu hồi đầu tư góp vốn vào đơn vị khác</t>
  </si>
  <si>
    <t xml:space="preserve">   7. Tiền thu lãi cho vay, cổ tức và lợi nhuận được chia</t>
  </si>
  <si>
    <t xml:space="preserve">   1. Tiền thu từ phát hành CP, nhận góp vốn của chủ sở hữu</t>
  </si>
  <si>
    <t xml:space="preserve">   2. Tiền chi trả VG cho các CSH, mua lại CPDN đã phát hành</t>
  </si>
  <si>
    <t xml:space="preserve">   3. Tiền vay ngắn hạn, dài hạn nhận được</t>
  </si>
  <si>
    <t xml:space="preserve">   4. Tiền chi trả nợ gốc vay</t>
  </si>
  <si>
    <t xml:space="preserve">   5. Tiền chi trả nợ thuê tài chính</t>
  </si>
  <si>
    <t xml:space="preserve">   6. Cổ tức, lợi nhuận đã trả cho chủ sở hữu</t>
  </si>
  <si>
    <t>Ảnh hưởng của thay đổi tỷ giá hối đoái quy đổi ngoại tệ</t>
  </si>
  <si>
    <t xml:space="preserve">Lũy kế từ đầu năm đến cuối quý này 
(năm trước) </t>
  </si>
  <si>
    <t>Tại ngày 30/06/2013</t>
  </si>
  <si>
    <t>Lưu Lan Hương</t>
  </si>
  <si>
    <t>30/06/2013</t>
  </si>
  <si>
    <t xml:space="preserve"> Năm tài chính: Quý 2 năm 2013</t>
  </si>
  <si>
    <t>HNX</t>
  </si>
  <si>
    <t>HOS</t>
  </si>
  <si>
    <t>UP</t>
  </si>
  <si>
    <t>GD</t>
  </si>
  <si>
    <t>31/12/2012</t>
  </si>
  <si>
    <t>* Giải trình biến động của LNST quý 2/2013 so với cùng kỳ năm trước: Trong quý 2/2013, do ảnh hưởng bởi sự suy thoái của kinh tế nên thị trường chứng khoán gặp rất nhiều khó khăn, thị trường giảm điểm liên tục, giá trị và khối lượng chứng khoán giao dịch thấp nên doanh thu quý 2/2013 chỉ bằng 28% so với doanh thu cùng kỳ năm trước. Mặc dù đã thực hiện nhiều biện pháp nhằm cắt giảm tối đa các chi phí nhưng do doanh thu thấp nên lợi nhuận của quý 2/2013 giảm hơn 72% so với cùng kỳ năm trước.</t>
  </si>
  <si>
    <t>Hà Nội, ngày 16 tháng 07 năm 2013</t>
  </si>
  <si>
    <t>Số 14 Lê Đại Hành, Q. Hai Bà Trưng, Hà Nội</t>
  </si>
  <si>
    <t>Quý 2 năm 2013</t>
  </si>
  <si>
    <t>THUYẾT MINH BÁO CÁO TÀI CHÍNH</t>
  </si>
  <si>
    <t>NOTES TO THE FINANCIAL STATEMENTS</t>
  </si>
  <si>
    <t>.</t>
  </si>
  <si>
    <t>ĐẶC ĐIỂM HOẠT ĐỘNG CỦA CÔNG TY</t>
  </si>
  <si>
    <t>BACKGROUND</t>
  </si>
  <si>
    <t>Hình thức sở hữu vốn</t>
  </si>
  <si>
    <t>The form of owner's equity</t>
  </si>
  <si>
    <t>Vốn điều lệ của Công ty: 390.000.000.000 VND (Ba trăm chín mươi tỷ đồng).</t>
  </si>
  <si>
    <t>Trụ sở chính của Công ty tại: Số 14 Lê Đại Hành, Q. Hai Bà Trưng, Hà Nội</t>
  </si>
  <si>
    <t>Lĩnh vực kinh doanh</t>
  </si>
  <si>
    <t>Principal activities</t>
  </si>
  <si>
    <t>Ngành nghề kinh doanh</t>
  </si>
  <si>
    <t>Business field</t>
  </si>
  <si>
    <t>Theo Giấy Chứng nhận đăng ký kinh doanh số 0103015146 ngày 21/12/2006 do Phòng Đăng ký kinh doanh thuộc Sở Kế hoạch và Đầu tư Thành phố Hà Nội cấp và theo Giấy phép hoạt động kinh doanh Chứng khoán số 37/GPHĐKD ngày 26/12/2006 do Uỷ ban Chứng khoán Nhà nước.</t>
  </si>
  <si>
    <t>-</t>
  </si>
  <si>
    <t>Tổng số công nhân viên và người lao động</t>
  </si>
  <si>
    <t>Đặc điểm hoạt động của doanh nghiệp trong năm tài chính có ảnh hưởng đến Báo cáo tài chính</t>
  </si>
  <si>
    <t>Operations of the company in the fiscal year affecting the financial statements</t>
  </si>
  <si>
    <t>CHÍNH SÁCH KẾ TOÁN ÁP DỤNG TẠI CÔNG TY</t>
  </si>
  <si>
    <t>ACCOUNTING SYSTEM AND ACCOUNTING POLICY</t>
  </si>
  <si>
    <t>Kỳ kế toán, đơn vị tiền tệ sử dụng trong kế toán</t>
  </si>
  <si>
    <t xml:space="preserve">Accounting period and accounting monetary unit </t>
  </si>
  <si>
    <t xml:space="preserve">Kỳ kế toán năm của Công ty bắt đầu từ ngày 01/01 và kết thúc vào ngày 31/12 hàng năm. </t>
  </si>
  <si>
    <t>Annual accounting period commences from 1st January and ends on 31st December.</t>
  </si>
  <si>
    <t>Đơn vị tiền tệ sử dụng trong ghi chép kế toán là đồng Việt Nam (VND)</t>
  </si>
  <si>
    <t>The Company maintains its accounting records in VND.</t>
  </si>
  <si>
    <t>CHUẨN MỰC VÀ CHẾ ĐỘ KẾ TOÁN ÁP DỤNG</t>
  </si>
  <si>
    <t>Accounting Standards and Accounting system</t>
  </si>
  <si>
    <t>Chế độ kế toán áp dụng</t>
  </si>
  <si>
    <t>Accounting System</t>
  </si>
  <si>
    <t>Công ty áp dụng Chế độ Kế toán doanh nghiệp ban hành theo Quyết định số 15/2006/QĐ-BTC ngày 20 tháng 03 năm 2006 của Bộ trưởng Bộ Tài chính và Thông tư số 95/2008/TT-BTC ngày 24 tháng 10 năm 2008 của Bộ Tài chính về việc Hướng dẫn kế toán áp dụng đối với  Công ty Chứng khoán</t>
  </si>
  <si>
    <t xml:space="preserve">The company applies Enterprise Accounting System issued under Decision No.15/2006/QĐ-BTC dated 20 March, 2006 by Minister of Finance. </t>
  </si>
  <si>
    <t>Thay đổi chế độ kế toán</t>
  </si>
  <si>
    <t xml:space="preserve"> Announcement on compliance with Vietnamese standards and accounting system</t>
  </si>
  <si>
    <t>Tuyên bố về việc tuân thủ Chuẩn mực kế toán và Chế độ kế toán</t>
  </si>
  <si>
    <t>Công ty đã áp dụng các Chuẩn mực kế toán Việt Nam và các văn bản hướng dẫn Chuẩn mực do Nhà nước đã ban hành. Các báo cáo tài chính được lập và trình bày theo đúng mọi quy định của từng chuẩn mực, thông tư hướng dẫn thực hiện chuẩn mực và Chế độ kế toán hiện hành</t>
  </si>
  <si>
    <t>The company applies Vietnamese Accounting Standards and supplement documents issued by the State. Financial statements are prepared in accordance with regulations of each standard and supplement documents as well as with current accounting system.</t>
  </si>
  <si>
    <t>Hình thức kế toán áp dụng</t>
  </si>
  <si>
    <t>Form of accounting record</t>
  </si>
  <si>
    <t>Công ty áp dụng hình thức kế toán trên máy vi tính.</t>
  </si>
  <si>
    <t>The company is applying accounting record by computer.</t>
  </si>
  <si>
    <r>
      <t>Nguyên tắc ghi nhận tiền và các khoản tương đương tiền</t>
    </r>
  </si>
  <si>
    <t xml:space="preserve">Recognition of cash and cash equivalents </t>
  </si>
  <si>
    <t>Tiền và các khoản tương đương tiền bao gồm tiền mặt tại quỹ, tiền gửi ngân hàng, các khoản đầu tư ngắn hạn có thời gian đáo hạn không quá ba tháng, có tính thanh khoản cao, có khả năng chuyển đổi dễ dàng thành các lượng tiền xác định và không có nhiều rủi ro.</t>
  </si>
  <si>
    <t>Cash and cash equivalents comprise cash on hand, cash in banks and short term, highly liquid investment with an original maturity of three months or less since the date of financial statements which are readily convertible into known amounts of cash witho</t>
  </si>
  <si>
    <t xml:space="preserve">Các nghiệp vụ bằng ngoại tệ </t>
  </si>
  <si>
    <t xml:space="preserve">Foreign currency transactions </t>
  </si>
  <si>
    <t>Các nghiệp vụ phát sinh bằng các đơn vị tiền tệ khác với đơn vị tiền tệ kế toán của Công ty (VNĐ/USD) được hạch toán theo tỷ giá giao dịch trên thị trường ngoại tệ liên ngân hàng vào ngày phát sinh nghiệp vụ. Tại ngày kết thúc kỳ kế toán năm, các khoản mụ</t>
  </si>
  <si>
    <t>Transactions in currencies other than accounting unit of the Company (VND/USD) are recorded at the rate of exchange ruling at the dates of transactions (or at the inter-bank exchange rate). Monetary assets denominated in foreign currencies are revalued at</t>
  </si>
  <si>
    <t>Chênh lệch tỷ giá phát sinh trong kỳ và chênh lệch do đánh giá lại số dư có gốc ngoại tệ cuối kỳ liên quan đến hoạt động đầu tư xây dựng được phản ánh lũy kế trên Bảng cân đối kế toán. Khi kết thúc quá trình đầu tư xây dựng, toàn bộ chênh lệch tỷ giá thực</t>
  </si>
  <si>
    <t>Realized and unrealized foreign exchange differences arising during the construction phase are taken to a balance sheet equity account.  Upon the completion of construction, all accumulated realized exchange differences arising during the construction per</t>
  </si>
  <si>
    <t>Nguyên tắc ghi các khoản phải thu</t>
  </si>
  <si>
    <t xml:space="preserve">Recognition of receivables </t>
  </si>
  <si>
    <t>Các khoản phải thu được trình bày trên báo cáo tài chính theo giá trị ghi sổ cùng với dự phòng được lập cho các khoản nợ phải thu khó đòi.</t>
  </si>
  <si>
    <t>Receivables are presented in the Financial Statements at the book value along with the provision for doubtful debts.</t>
  </si>
  <si>
    <t xml:space="preserve">Dự phòng nợ phải thu khó đòi được trích lập cho các khoản phải thu đã quá hạn thanh toán từ ba tháng trở lên, hoặc các khoản thu mà đơn vị nợ khó có khả năng thanh toán do bị thanh lý, phá sản hay các khó khăn tương tự. </t>
  </si>
  <si>
    <t xml:space="preserve">The provision for bad debts has been made for receivables that were outstanding for 3 months and over from the balance sheet date or were difficult to be paid due to the debtors were in liquidation, insolvency or other similar difficulties. </t>
  </si>
  <si>
    <t>Nguyên tắc ghi nhận hàng tồn kho</t>
  </si>
  <si>
    <t xml:space="preserve">Recognition of inventory </t>
  </si>
  <si>
    <t>Hàng tồn kho được tính theo giá gốc. Trường hợp giá trị thuần có thể thực hiện được thấp hơn giá gốc thì phải tính theo giá trị thuần có thể thực hiện được. Giá gốc hàng tồn kho bao gồm chi phí mua, chi phí chế biến và các chi phí liên quan trực tiếp khác</t>
  </si>
  <si>
    <t>Inventories are stated at original cost. Where the net realizable value is lower than cost, inventories should be measured at the net realizable value. The cost of inventories should comprise all costs of purchase, costs of conversion and other costs incu</t>
  </si>
  <si>
    <t>Giá trị hàng tồn kho được xác định theo phương pháp bình quân gia quyền.</t>
  </si>
  <si>
    <t>The cost of inventory at the year-end is calculated by weighted average method.</t>
  </si>
  <si>
    <t xml:space="preserve">Hàng tồn kho được hạch toán theo phương pháp kê khai thường xuyên. </t>
  </si>
  <si>
    <t xml:space="preserve"> Inventory is recorded by perpetual method. </t>
  </si>
  <si>
    <t>Dự phòng giảm giá hàng tồn kho được lập vào thời điểm cuối năm là số chênh lệch giữa giá gốc của hàng tồn kho lớn hơn giá trị thuần có thể thực hiện được của chúng.</t>
  </si>
  <si>
    <t>Provisions for inventories obsolescence made at the end of the year are the excess of original cost of inventory over their net realizable value.</t>
  </si>
  <si>
    <t>Nguyên tắc ghi nhận và khấu hao tài sản cố định</t>
  </si>
  <si>
    <t xml:space="preserve">Recognition and depreciation of fixed assets </t>
  </si>
  <si>
    <t>Tài sản cố định hữu hình, tài sản cố định vô hình được ghi nhận theo giá gốc. Trong quá trình sử dụng, tài sản cố định hữu hình, tài sản cố định vô hình được ghi nhận theo nguyên giá, hao mòn luỹ kế và giá trị còn lại.</t>
  </si>
  <si>
    <t>Fixed assets (tangible and intangible) are stated at the historical cost. During the using time, fixed assets (tangible and intangible) are recorded at cost, accumulated depreciation (amortization) and net book value.</t>
  </si>
  <si>
    <t>Tài sản cố định thuê tài chính được ghi nhận theo giá thấp hơn giá trị hợp lý giữa tài sản thuê hoặc giá trị hiện tại của khoản thanh toán tiền thuê tối thiểu (không bao gồm thuế giá trị gia tăng) và các chi phí trực tiếp phát sinh ban đầu liên quan đến t</t>
  </si>
  <si>
    <t>The cost of finance lease fixed assets is recognized at fair value or present value of the minimum lease payments (excluded value added tax) and initial cost directly attributable to finance lease fixed assets. During the using time, finance lease fixed a</t>
  </si>
  <si>
    <t>Khấu hao được trích theo phương pháp đường thẳng. Thời gian khấu hao được ước tính như sau:</t>
  </si>
  <si>
    <t>Depreciation is provided on a straight-line basis. Annual rates calculated to write off the cost of each asset evenly over its expected useful life as follows:</t>
  </si>
  <si>
    <t>Nhà cửa, vật kiến trúc</t>
  </si>
  <si>
    <t>15 - 50</t>
  </si>
  <si>
    <t>năm</t>
  </si>
  <si>
    <t>Buildings</t>
  </si>
  <si>
    <t>year</t>
  </si>
  <si>
    <t xml:space="preserve">Máy móc, thiết bị  </t>
  </si>
  <si>
    <t>03 - 06</t>
  </si>
  <si>
    <t>Machinery, equipment</t>
  </si>
  <si>
    <t>Thiết bị văn phòng</t>
  </si>
  <si>
    <t>03 - 08</t>
  </si>
  <si>
    <t>Office equipment and furniture</t>
  </si>
  <si>
    <t>Other properties</t>
  </si>
  <si>
    <t>Quyền sử dụng đất</t>
  </si>
  <si>
    <t>50</t>
  </si>
  <si>
    <t>Land use rights</t>
  </si>
  <si>
    <t>Phương tiện vận tải</t>
  </si>
  <si>
    <t>06 - 08</t>
  </si>
  <si>
    <t>Management software</t>
  </si>
  <si>
    <t xml:space="preserve">Tài sản cố định thuê tài chính được trích khấu hao như tài sản cố định của Công ty. Đối với tài sản cố định thuê tài chính không chắc chắn sẽ được mua lại thì sẽ được tính trích khấu hao theo thời hạn thuê khi thời hạn thuê ngắn hơn thời gian sử dụng hữu </t>
  </si>
  <si>
    <t>Finance lease fixed assets are depreciated in the same method with the Company’s fixed assets. For finance lease fixed assets that is uncertain to be repurchased, depreciation is based on leasing period if useful life is longer than leasing period.</t>
  </si>
  <si>
    <t>Nguyên tắc ghi nhận và khấu hao bất động sản đầu tư</t>
  </si>
  <si>
    <t xml:space="preserve">Recognition and depreciation of investment property </t>
  </si>
  <si>
    <t>Bất động sản đầu tư được ghi nhận theo giá gốc. Trong quá trình nắm giữ chờ tăng giá, hoặc cho thuê hoạt động, bất động sản đầu tư được ghi nhận theo nguyên giá, hao mòn luỹ kế và giá trị còn lại.</t>
  </si>
  <si>
    <t>Investment property is recognized at historical cost. During the period of waiting for capital appreciation or of operating lease, investment property is recorded at cost, accumulated depreciation and net book value.</t>
  </si>
  <si>
    <t>Bất động sản đầu tư được tính, trích khấu hao như tài sản cố định khác của Công ty.</t>
  </si>
  <si>
    <t>Investment property is depreciated in the same method with the Company’s fixed assets.</t>
  </si>
  <si>
    <t>Nguyên tắc ghi nhận chứng khoán đầu tư</t>
  </si>
  <si>
    <t xml:space="preserve">Recognition of  investment securities </t>
  </si>
  <si>
    <t>Chứng khoán đầu tư được ghi nhận theo giá gốc. Cổ tức và trái tức nhận được trong năm được ghi nhận giảm giá vốn chứng khoán.</t>
  </si>
  <si>
    <t>Investment securities are initially recognized at cost. Equity securities' dividends and debt securities' interests received are recognized as a deduction in carrying value investment securities for the portion incurred before the purchasing date and as a</t>
  </si>
  <si>
    <t>Đối với trái phiếu khi mua có phát sinh chiết khấu và phụ trội so với mệnh giá trái phiếu, Công ty áp dụng phương pháp phân bổ dần số tiền chênh lệch cho số năm nắm giữ còn lại, cụ thể như sau:
              - Giá mua &gt; Mệnh giá: Phụ trội trái phiếu sẽ đư</t>
  </si>
  <si>
    <t>The company applies moving weighted  average method to calculate cost of equity securities sold and specific cost method to calculate cost of debt securities sold.</t>
  </si>
  <si>
    <t>Công ty áp dụng phương pháp bình quân gia quyền di động để tính giá vốn cổ phiếu bán ra và phương pháp đích danh để tính giá vốn trái phiếu bán ra.</t>
  </si>
  <si>
    <t>Dự phòng giảm giá đối với chứng khoán đầu tư được lập vào thời điểm cuối kỳ kế toán là số chênh lệch giữa giá gốc của chứng khoán đầu tư được hạch toán trên sổ kế toán lớn hơn giá trị thị trường của chúng tại thời điểm lập dự phòng.</t>
  </si>
  <si>
    <t>Nguyên tắc ghi nhận chứng khoán mua bán theo hợp đồng mua/ bán lại (hợp đồng "repo")</t>
  </si>
  <si>
    <t>Recognition of securities based on repurchase and reverse repurchase contract ("repo" contract)</t>
  </si>
  <si>
    <t>Các giao dịch chứng khoán liên quan đến việc mua/ bán chứng khoán từ/ cho khách hàng và bán lại cho/ mua lại từ chính xác khách hàng đó vào một ngày cụ thể trong tương lai với giá cụ thể được gọi là các hợp đồng repo. Khi có các giao dich repo, Công ty gh</t>
  </si>
  <si>
    <t>Security trading relating to the purchase/ sale of securities from/ to customers and selling it to/ buying from exactly which customers at a specified future date with specific price known as the repo. When the repo transaction occurs, the Company recogni</t>
  </si>
  <si>
    <t>Nguyên tắc ghi nhận các khoản đầu tư tài chính</t>
  </si>
  <si>
    <t xml:space="preserve">Recognition of financial investment </t>
  </si>
  <si>
    <t xml:space="preserve">Các khoản đầu tư vào các công ty con mà trong đó Công ty nắm quyền kiểm soát được trình bày theo phương pháp giá gốc. Các khoản phân phối lợi nhuận mà công ty mẹ nhận được từ số lợi nhuận lũy kế của các công ty con sau ngày công ty mẹ nắm quyền kiểm soát </t>
  </si>
  <si>
    <t>Investments in subsidiaries over which the Company has control are stated at original cost. Distributions from accumulated net profits from subsidiaries arising subsequent to the date of acquisition are recognized in the Income Statement. Other distributi</t>
  </si>
  <si>
    <t>Các khoản đầu tư vào các công ty liên kết mà trong đó Công ty có ảnh hưởng đáng kể được trình bày theo phương pháp giá gốc. Các khoản phân phối lợi nhuận từ số lợi nhuận thuần lũy kế của các công ty liên kết sau ngày đầu tư được phân bổ vào kết quả hoạt đ</t>
  </si>
  <si>
    <t xml:space="preserve">Investments in associates over which the Company has significant influence are stated at original cost. Distributions from accumulated net profits from associates arising subsequent to the date of acquisition are recognized in the Income Statement. Other </t>
  </si>
  <si>
    <t>Khoản đầu tư vào công ty liên doanh được kế toán theo phương pháp giá gốc. Khoản vốn góp liên doanh không điều chỉnh theo thay đổi của phần sở hữu của công ty trong tài sản thuần của công ty liên doanh. Báo cáo Kết quả hoạt động kinh doanh của Công ty phả</t>
  </si>
  <si>
    <t xml:space="preserve">Investment in a joint venture entity is accounted by cost method and kept unadjusted thereafter for the post acquisition change in the venture's share of net assets of the joint venture entity. The income statement reflects the venture's share of the net </t>
  </si>
  <si>
    <t>Hoạt động liên doanh theo hình thức Hoạt động kinh doanh đồng kiểm soát và Tài sản đồng kiểm soát được Công ty áp dụng nguyên tắc kế toán chung như với các hoạt đông kinh doanh thông thường khác. Trong đó:</t>
  </si>
  <si>
    <t>The Company applies accounting regulations on jointly controlled operation and jointly controlled assets as on ordinary business activities. In which:</t>
  </si>
  <si>
    <t>Công ty theo dõi riêng các khoản thu nhập, chi phí liên quan đến hoạt động liên doanh và thực hiện phân bổ cho các bên trong liên doanh theo hợp đồng liên doanh;</t>
  </si>
  <si>
    <t>The Company accounts incomes, expenses related to joint ventures separately and charged into parties of joint ventures;</t>
  </si>
  <si>
    <t>Công ty theo dõi riêng tài sản góp vốn liên doanh, phần vốn góp vào tài sản đồng kiểm soát và các khoản công nợ chung, công nợ riêng phát sinh từ hoạt động liên doanh.</t>
  </si>
  <si>
    <t>Các khoản đầu tư tài chính tại thời điểm báo cáo, nếu:</t>
  </si>
  <si>
    <t xml:space="preserve">Financial investment at the balance sheet date, if: </t>
  </si>
  <si>
    <t>Có thời hạn thu hồi hoặc đáo hạn không quá 3 tháng kể từ ngày mua khoản đầu tư đó được coi là "tương đương tiền";</t>
  </si>
  <si>
    <t>Having maturity not over than 3 months from the date of acquisition are recognized as “cash equivalents”;</t>
  </si>
  <si>
    <t>Có thời hạn thu hồi vốn dưới 1 năm hoặc trong 1 chu kỳ kinh doanh được phân loại là tài sản ngắn hạn;</t>
  </si>
  <si>
    <t>Having maturity less than 1 year/1 operating cycle are recognized as short-term assets;</t>
  </si>
  <si>
    <t>Có thời hạn thu hồi vốn trên 1 năm hoặc hơn 1 chu kỳ kinh doanh được phân loại là tài sản dài hạn.</t>
  </si>
  <si>
    <t>Having maturity over than 1 year/1 operating cycle are recognized as long-term assets.</t>
  </si>
  <si>
    <t>Phương pháp lập dự phòng giảm giá đầu tư ngắn hạn, dài hạn</t>
  </si>
  <si>
    <t>Dự phòng giảm giá đầu tư được lập vào thời điểm cuối năm là số chênh lệch giữa giá gốc của các khoản đầu tư được hạch toán trên sổ kế toán lớn hơn giá trị thị trường của chúng tại thời điểm lập dự phòng.</t>
  </si>
  <si>
    <t>Provisions for devaluation of investments are made based on the excess of original cost in accounting books over their market value at year-end.</t>
  </si>
  <si>
    <t xml:space="preserve">Nguyên tắc ghi nhận và vốn hoá các khoản chi phí đi vay </t>
  </si>
  <si>
    <t xml:space="preserve">Recognition and capitalization of borrowing costs </t>
  </si>
  <si>
    <t>Chi phí đi vay được ghi nhận vào chi phí sản xuất, kinh doanh trong kỳ khi phát sinh, trừ chi phí đi vay liên quan trực tiếp đến việc đầu tư xây dựng hoặc sản xuất tài sản dở dang được tính vào giá trị của tài sản đó (được vốn hoá) khi có đủ các điều kiện</t>
  </si>
  <si>
    <t>Borrowing costs are recognized into operating costs during the period, except for which directly attributable to the acquisition, construction or production of a qualifying asset included (capitalized) in the cost of that asset, when gather sufficient con</t>
  </si>
  <si>
    <t>Chi phí đi vay liên quan trực tiếp đến việc đầu tư xây dựng hoặc sản xuất tài sản dở dang được tính vào giá trị của tài sản đó (được vốn hoá), bao gồm các khoản lãi tiền vay, phân bổ các khoản chiết khấu hoặc phụ trội khi phát hành trái phiếu, các khoản c</t>
  </si>
  <si>
    <t>Borrowing costs that are directly attributable to the acquisition, construction or production of a qualifying asset should be included (capitalized) in the cost of that asset, includes interest on borrowings, amortization of discounts or premiums relating</t>
  </si>
  <si>
    <t>Nguyên tắc ghi nhận và phân bổ chi phí trả trước</t>
  </si>
  <si>
    <t xml:space="preserve">Recognition and allocation of prepaid expenses </t>
  </si>
  <si>
    <t>Các chi phí trả trước chỉ liên quan đến chi phí sản xuất kinh doanh năm tài chính hiện tại được ghi nhận là chi phí trả trước ngắn hạn và đuợc tính vào chi phí sản xuất kinh doanh trong năm tài chính.</t>
  </si>
  <si>
    <t>Prepaid expenses only related to present fiscal year are recognized as short-term prepaid expenses and are allocated into operating costs.</t>
  </si>
  <si>
    <t>Các chi phí sau đây đã phát sinh trong năm tài chính nhưng được hạch toán vào chi phí trả trước dài hạn để phân bổ dần vào kết quả hoạt động kinh doanh trong nhiều năm:</t>
  </si>
  <si>
    <t>The following types of expenses incurred during the year are recorded as long-term prepaid expenses, and are amortized to the income statement in several years:</t>
  </si>
  <si>
    <t>Chi phí thành lập doanh nghiệp</t>
  </si>
  <si>
    <t>Establishment costs;</t>
  </si>
  <si>
    <t>Chi phí trang thiết bị nội thất có giá trị lớn</t>
  </si>
  <si>
    <t>Pre-operating expenses/start-up and preparation costs (including training costs);</t>
  </si>
  <si>
    <t xml:space="preserve">Chi phí in phiếu lệnh mua bán </t>
  </si>
  <si>
    <t>Relocation and restructuring costs;</t>
  </si>
  <si>
    <t>Công cụ dụng cụ xuất dùng có giá trị lớn;</t>
  </si>
  <si>
    <t xml:space="preserve">Tools and consumables with large value issued into production; </t>
  </si>
  <si>
    <t>Chi phí sửa chữa lớn tài sản cố định phát sinh một lần quá lớn.</t>
  </si>
  <si>
    <t>Substantial expenditure on fixed asset overhaul.</t>
  </si>
  <si>
    <t>Việc tính và phân bổ chi phí trả trước dài hạn vào chi phí sản xuất kinh doanh từng kỳ hạch toán được căn cứ vào tính chất, mức độ từng loại chi phí để chọn phương pháp và tiêu thức phân bổ hợp lý. Chi phí trả trước được phân bổ dần vào chi phí sản xuất k</t>
  </si>
  <si>
    <t>The calculation and allocation of long-term prepaid expenses to profit and loss account in the period should be based on nature of those expenses to choose reasonable method and allocated factors. Prepaid expenses are allocated partly into operating expen</t>
  </si>
  <si>
    <r>
      <t>Nguyên tắc ghi nhận chi phí phải trả</t>
    </r>
  </si>
  <si>
    <t xml:space="preserve">Recognition of accrued expenses </t>
  </si>
  <si>
    <t>Các khoản chi phí thực tế chưa phát sinh nhưng được trích trước vào chi phí sản xuất, kinh doanh trong kỳ để đảm bảo khi chi phí phát sinh thực tế không gây đột biến cho chi phí sản xuất kinh doanh trên cơ sở đảm bảo nguyên tắc phù hợp giữa doanh thu và c</t>
  </si>
  <si>
    <t>Expenses not yet occurred may be charged in advance into production and operating costs in order to ensure when these expenses arise, they do not make material influence on production and operating costs on the basis of suitability between revenue and cos</t>
  </si>
  <si>
    <r>
      <t>Nguyên tắc ghi nhận các khoản dự phòng phải trả</t>
    </r>
  </si>
  <si>
    <t xml:space="preserve">Recognition of provision </t>
  </si>
  <si>
    <t>Giá trị được ghi nhận của một khoản dự phòng phải trả là giá trị được ước tính hợp lý nhất về khoản tiền sẽ phải chi để thanh toán nghĩa vụ nợ hiện tại tại ngày kết thúc kỳ kế toán năm hoặc tại ngày kết thúc kỳ kế toán giữa niên độ.</t>
  </si>
  <si>
    <t>Value of a provision is a reasonable estimate of an amount used to settle present liabilities at the balance sheet date.</t>
  </si>
  <si>
    <t>Chỉ những khoản chi phí liên quan đến khoản dự phòng phải trả đã lập ban đầu mới được bù đắp bằng khoản dự phòng phải trả đó.</t>
  </si>
  <si>
    <t>Only expenditures that relate to the original provision are set against it.</t>
  </si>
  <si>
    <t>Khoản chênh lệch giữa số dự phòng phải trả đã lập ở kỳ kế toán trước chưa sử dụng hết lớn hơn số dự phòng phải trả lập ở kỳ báo cáo được hoàn nhập ghi giảm chi phí sản xuất, kinh doanh trong kỳ trừ khoản chênh lệch lớn hơn của khoản dự phòng phải trả về b</t>
  </si>
  <si>
    <t>In case provision set for the previous period but not used up exceeds the one set for the current period, the difference is recorded as decrease in production and operation expenditures. This method is not applied for provision for warranty of constructio</t>
  </si>
  <si>
    <t>Nguyên tắc ghi nhận vốn chủ sở hữu</t>
  </si>
  <si>
    <t>Recognition of owner’s equity</t>
  </si>
  <si>
    <t>Vốn đầu tư của chủ sở hữu được ghi nhận theo số vốn thực góp của chủ sở hữu.</t>
  </si>
  <si>
    <t>Owner’s equity is stated at actually contributed capital of owners.</t>
  </si>
  <si>
    <t xml:space="preserve">Thặng dư vốn cổ phần được ghi nhận theo số chênh lệch lớn hơn/ hoặc nhỏ hơn giữa giá thực tế phát hành  và mệnh giá cổ phiếu khi phát hành cổ phiếu lần đầu, phát hành bổ sung hoặc tái phát hành cổ phiếu quỹ. </t>
  </si>
  <si>
    <t xml:space="preserve">Premium reserve is recorded by the difference (over/under) between the selling price and the par value of treasury stocks when stocks are firstly or additionally issued or reissued. </t>
  </si>
  <si>
    <t>Vốn khác của chủ sở hữu được ghi theo giá trị còn lại giữa giá trị hợp lý  của các tài sản mà doanh nghiệp được các tổ chức, cá nhân khác tặng, biếu sau khi trừ (-) các khoản thuế phải nộp (nếu có) liên quan đến các tài sản được tặng, biếu này; và khoản b</t>
  </si>
  <si>
    <t>Other capital of owner is the fair value of assets offered to the company by other entities or individuals less payable taxes (if any) imposed on these assets; and the amount added from income statement.</t>
  </si>
  <si>
    <t>Cổ phiếu quỹ là cổ phiếu do Công ty phát hành và sau đó mua lại. Cổ phiếu quỹ được ghi nhận theo giá trị thực tế và trình bày trên Bảng Cân đối kế toán là một khoản ghi giảm vốn chủ sở hữu. Công ty không ghi nhận các khoản lãi (lỗ) khi mua, bán, phát hành</t>
  </si>
  <si>
    <t xml:space="preserve">Treasury stocks is stocks issued and reacquired by the issuing company on the securities market. Treasury stocks is stated at actual value and represented in Balance sheet as a deduction in owner’s equity. </t>
  </si>
  <si>
    <t>Chênh lệch đánh giá lại tài sản phản ánh trên bảng cân đối kế toán là chênh lệch đánh giá lại tài sản phát sinh từ việc đánh giá lại tài sản theo Quyết định số … ngày.      ….. của …</t>
  </si>
  <si>
    <t>Revaluation differences on Balance sheet is the difference resulting from asset revaluation according to Decision No... date….. of…</t>
  </si>
  <si>
    <t>Chênh lệch tỷ giá hối đoái phản ánh trên bảng cân đối kế toán là chênh lệch tỷ giá hối đoái phát sinh hoặc đánh giá lại cuối kỳ của các khoản mục có gốc ngoại tệ của hoạt động đầu tư xây dựng cơ bản.</t>
  </si>
  <si>
    <t>Exchange difference on Balance sheet is the difference occurring or revaluating foreign currency monetary items of construction operation at the ended term.</t>
  </si>
  <si>
    <t>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t>
  </si>
  <si>
    <t>Lợi nhuận sau thuế chưa phân phối có thể được chia cho các nhà đầu tư dựa trên tỷ lệ góp vốn sau khi được Hội đồng Quản trị phê duyệt và sau khi đã trích lập các quỹ dự phòng theo Điều lệ Công ty và các quy định của pháp luật Việt Nam.</t>
  </si>
  <si>
    <t>Net profit after tax is available for appropriation to investors after approval by Board of Management and after making appropriation to financial reserve funds and other funds in accordance with the Company’s Charter and Vietnamese regulatory requirement</t>
  </si>
  <si>
    <t>Cổ tức phải trả cho các cổ đông được ghi nhận là khoản phải trả trong Bảng Cân đối kế toán của Công ty sau khi có thông báo chia cổ tức của Hội đồng Quản trị Công ty.</t>
  </si>
  <si>
    <t xml:space="preserve">Dividends to be paid to shareholders are recognized as a payable in Balance sheet after declaration from the Board of management. </t>
  </si>
  <si>
    <t>Nguyên tắc và phương pháp ghi nhận doanh thu</t>
  </si>
  <si>
    <t xml:space="preserve">Principles and method of recording revenue </t>
  </si>
  <si>
    <t>Doanh thu cung cấp dịch vụ</t>
  </si>
  <si>
    <t>Revenue from rendering of services</t>
  </si>
  <si>
    <t xml:space="preserve">Doanh thu cung cấp dịch vụ được ghi nhận khi kết quả của giao dịch đó được xác định một cách đáng tin cậy. Trường hợp việc cung cấp dịch vụ liên quan đến nhiều kỳ thì doanh thu được ghi nhận trong kỳ theo kết quả phần công việc đã hoàn thành vào ngày lập </t>
  </si>
  <si>
    <t>Revenue from rendering of services is recognized when the outcome of that transaction can be measured reliably. Where a transaction involving the rendering of services is attributable to several periods, each period’s revenue should be recognized by refer</t>
  </si>
  <si>
    <t>Doanh thu được xác định tương đối chắc chắn;</t>
  </si>
  <si>
    <t>The amount of revenue can be measured reliably;</t>
  </si>
  <si>
    <t>Có khả năng thu được lợi ích kinh tế từ giao dịch cung cấp dịch vụ đó;</t>
  </si>
  <si>
    <t>It is probable that the economic benefits associated with the transaction will flow to the Company;</t>
  </si>
  <si>
    <t>Xác định được phần công việc đã hoàn thành vào ngày lập Bảng Cân đối kế toán;</t>
  </si>
  <si>
    <t>The stage of completion of the transaction at the balance sheet date can be measured reliably;</t>
  </si>
  <si>
    <t>Xác định được chi phí phát sinh cho giao dịch và chi phí để hoàn thành giao dịch cung cấp dịch vụ đó.</t>
  </si>
  <si>
    <t>The costs incurred for the transaction and the costs to complete the transaction can be measured reliably.</t>
  </si>
  <si>
    <t>Phần công việc cung cấp dịch vụ đã hoàn thành được xác định theo phương pháp đánh giá công việc hoàn thành.</t>
  </si>
  <si>
    <t>The stage of completion of a transaction may be determined by surveys of work completed method</t>
  </si>
  <si>
    <t>Doanh thu về vốn kinh doanh, cổ tức và lợi nhuận được chia</t>
  </si>
  <si>
    <t>Revenue on business capital, dividends</t>
  </si>
  <si>
    <t>Thu nhập phát sinh từ tiền lãi được ghi nhận trên Báo cáo kết quả kinh doanh trên cơ sở dồn tích.</t>
  </si>
  <si>
    <t>Income from interest is recognized in the income statement on accrual basis.</t>
  </si>
  <si>
    <t>Cổ tức, lợi nhuận được chia được ghi nhận khi Công ty được quyền nhận cổ tức hoặc được quyền nhận lợi nhuận từ việc góp vốn.</t>
  </si>
  <si>
    <t>Dividends should be recognized when the Company’s right to receive payment is established</t>
  </si>
  <si>
    <t>Nguyên tắc và phương pháp ghi nhận các khoản thuế</t>
  </si>
  <si>
    <t xml:space="preserve">Principles and method of recording tax </t>
  </si>
  <si>
    <t>Thuế hiện hành</t>
  </si>
  <si>
    <t>Current tax</t>
  </si>
  <si>
    <t>Tài sản thuế và các khoản thuế phải nộp cho năm hiện hành và các năm trước được xác định bằng số tiền dự kiến phải nộp cho (hoặc được thu hồi từ) cơ quan thuế, dựa trên các mức thuế suất và các luật thuế có hiệu lực đến ngày kết thúc kỳ kế toán năm.</t>
  </si>
  <si>
    <t>Current tax assets and liabilities for the current and prior periods are measured at the amount expected to be recovered from or paid to the taxation authorities. The tax rates and tax laws used to compute the amount are those that are enacted by the bala</t>
  </si>
  <si>
    <t>Thuế thu nhập doanh nghiệp năm 2009 được giảm 30% theo Thông tư số 03/2009/TT-BTC ngày 13/01/2009 của Bộ Tài chính Hướng dẫn thực hiện giảm, gia hạn nộp thuế thu nhập doanh nghiệp theo Nghị quyết số 30/2008/NQ-CP ngày 11/12/2008 của Chính phủ về những giả</t>
  </si>
  <si>
    <t>Deferred tax is provided using the balance sheet liability method on temporary differences at the balance sheet date between the tax base of assets and liabilities and their carrying amount for financial reporting purpose. Deferred income tax assets and l</t>
  </si>
  <si>
    <t>Thuế thu nhập hoãn lại</t>
  </si>
  <si>
    <t xml:space="preserve">Deferred income tax </t>
  </si>
  <si>
    <t>Thuế thu nhập hoãn lại được xác định cho các khoản chênh lệch tạm thời tại ngày kết thúc kỳ kế toán năm giữa cơ sở tính thuế thu nhập của các tài sản và nợ phải trả và giá trị ghi sổ của chúng cho mục đích lập báo cáo tài chính. Tài sản thuế thu nhập hoãn</t>
  </si>
  <si>
    <t xml:space="preserve">Các nghiệp vụ dự phòng rủi ro hối đoái </t>
  </si>
  <si>
    <t>Nghiệp vụ dự phòng rủi ro hối đoái được Công ty áp dụng cho một số khoản vay, công nợ phải trả theo hình thức ký hợp đồng “hoán đổi lãi suất” với ngân hàng hoặc hợp đồng mua bán ngoại tệ có kỳ hạn.</t>
  </si>
  <si>
    <t>TIỀN VÀ TƯƠNG ĐƯƠNG TIỀN</t>
  </si>
  <si>
    <t>CASH</t>
  </si>
  <si>
    <t>31/12/2012
VND</t>
  </si>
  <si>
    <t>30/6/2013
VND</t>
  </si>
  <si>
    <t>Tiền mặt</t>
  </si>
  <si>
    <t>Cash on hand</t>
  </si>
  <si>
    <t>Tiền gửi ngân hàng</t>
  </si>
  <si>
    <t>Cash at bank</t>
  </si>
  <si>
    <t>Cash in transit</t>
  </si>
  <si>
    <t>Tiền gửi về bán chứng khoán bảo lãnh phát hành</t>
  </si>
  <si>
    <t>Cash at bank about issuing securities sales</t>
  </si>
  <si>
    <t>Tiền gửi thanh toán bù trừ giao dịch chứng khoán</t>
  </si>
  <si>
    <t xml:space="preserve">Cash at bank for securities transaction compensation payment </t>
  </si>
  <si>
    <t>Tương đương tiền</t>
  </si>
  <si>
    <t>Cộng</t>
  </si>
  <si>
    <t>Total</t>
  </si>
  <si>
    <t>(*) Đây là khoản tiền được chuyển từ tài khoản tiền gửi của nhà đầu tư mua chứng khoán sang tài khoản của Công ty tại ngân hàng phục vụ để chuẩn bị chuyển đi thanh toán bù trừ. Khoản công nợ tương ứng được trình bày tại mục "Phải trả về giao dịch chứng kh</t>
  </si>
  <si>
    <t>Các khoản tương đương tiền là các khoản tiền gửi có kỳ hạn dưới 3 tháng tại các tổ chức tín dụng</t>
  </si>
  <si>
    <t>CÁC KHOẢN ĐẦU TƯ TÀI CHÍNH NGẮN HẠN</t>
  </si>
  <si>
    <t>Chỉ tiêu</t>
  </si>
  <si>
    <t>Giá trị theo sổ kế toán</t>
  </si>
  <si>
    <t>Tăng (giảm) so với giá trị trường</t>
  </si>
  <si>
    <t>Tổng giá trị theo thị trường</t>
  </si>
  <si>
    <t>I. Chứng khoán thương mại</t>
  </si>
  <si>
    <t>II. Chứng khoán đầu tư</t>
  </si>
  <si>
    <t>- Chứng khoán sẵn sàng để bán</t>
  </si>
  <si>
    <t>- Chứng khoán nắm giữ đến ngày đáo hạn</t>
  </si>
  <si>
    <t>Chứng khoán thương mại</t>
  </si>
  <si>
    <t>- Chứng khoán niêm yết</t>
  </si>
  <si>
    <t>- Chứng khoán chưa niêm yết</t>
  </si>
  <si>
    <t>Đầu tư ngắn hạn khác</t>
  </si>
  <si>
    <t>- Tiền gửi có kỳ hạn trên 3 tháng</t>
  </si>
  <si>
    <t>- Hợp đồng ủy thác đầu tư</t>
  </si>
  <si>
    <t>Dự phòng giảm giá đầu tư ngắn hạn (*)</t>
  </si>
  <si>
    <t>(*) Dự phòng giảm giá đầu tư ngắn hạn tại thời điểm 31/12/2009 là khoản dự phòng cho toàn bộ số chứng khoán niêm yết tại Sở giao dịch Chứng khoán Hà Nội và Sở giao dịch Chứng khoán Thành phố Hồ Chí Minh và chứng khoán giao dịch trên thị trường giao dịch c</t>
  </si>
  <si>
    <t>PHẢI THU HOẠT ĐỘNG GIAO DỊCH CHỨNG KHOÁN</t>
  </si>
  <si>
    <t>Phải thu Sở (Trung tâm) Giao dịch chứng khoán</t>
  </si>
  <si>
    <t>Phải thu khách hàng về giao dịch chứng khoán</t>
  </si>
  <si>
    <t>Phải thu tổ chức phát hành (bảo lãnh phát hành) chứng khoán</t>
  </si>
  <si>
    <t>Phải thu Trung tâm lưu ký chứng khoán</t>
  </si>
  <si>
    <t>Phải thu thành viên khác</t>
  </si>
  <si>
    <t>Trong đó:</t>
  </si>
  <si>
    <t>- Số quá hạn:</t>
  </si>
  <si>
    <t>- Số khó đòi</t>
  </si>
  <si>
    <t>- Số đã lập dự phòng:</t>
  </si>
  <si>
    <t>CÁC KHOẢN PHẢI THU NGẮN HẠN KHÁC</t>
  </si>
  <si>
    <t>OTHER SHORT-TERM RECEIVABLES</t>
  </si>
  <si>
    <t>Phải thu người lao động</t>
  </si>
  <si>
    <t>Receivables from employees</t>
  </si>
  <si>
    <t>Kinh phí công đoàn</t>
  </si>
  <si>
    <t>Trade union fund</t>
  </si>
  <si>
    <t>Bảo hiểm y tế, xã hội</t>
  </si>
  <si>
    <t>Social insurance</t>
  </si>
  <si>
    <t>Phải thu khác</t>
  </si>
  <si>
    <t>Others</t>
  </si>
  <si>
    <t>- Phải thu các hợp đồng bán lại chứng khoán</t>
  </si>
  <si>
    <t>- Phải thu hoạt động giao dịch mua kí quỹ chứng khoán</t>
  </si>
  <si>
    <t>- Phải thu ứng trước tiền bán chứng khoán</t>
  </si>
  <si>
    <t>- Lãi dự thu hoạt động giao dịch mua ký quỹ chứng khoán</t>
  </si>
  <si>
    <t>- Lãi dự thu từ khoản đầu tư tài chính ngắn hạn</t>
  </si>
  <si>
    <t>- Các hợp đồng hợp tác đầu tư chứng khoán khác</t>
  </si>
  <si>
    <t>- Phải thu khác</t>
  </si>
  <si>
    <t>HÀNG TỒN KHO</t>
  </si>
  <si>
    <t>INVENTORY</t>
  </si>
  <si>
    <t>Nguyên liệu, vật liệu</t>
  </si>
  <si>
    <t>Raw material</t>
  </si>
  <si>
    <t>Công cụ, dụng cụ</t>
  </si>
  <si>
    <t>Tools, supplies</t>
  </si>
  <si>
    <t>Chi phí sản xuất kinh doanh dở dang</t>
  </si>
  <si>
    <t>Work in process</t>
  </si>
  <si>
    <t>Cộng giá gốc hàng tồn kho</t>
  </si>
  <si>
    <t>Total cost of inventories</t>
  </si>
  <si>
    <t>In which:</t>
  </si>
  <si>
    <t>- Giá trị ghi sổ của hàng tồn kho dùng để thế chấp, cầm cố, đảm bảo các khoản nợ phải trả:</t>
  </si>
  <si>
    <t>- Amount of inventories pledged for borrowings :</t>
  </si>
  <si>
    <t xml:space="preserve">- Giá trị hoàn nhập dự phòng giảm giá hàng tồn kho trong năm: </t>
  </si>
  <si>
    <t xml:space="preserve">- Reversal of provision for obsolete inventories in the year: </t>
  </si>
  <si>
    <t xml:space="preserve">- Các trường hợp hoặc sự kiện dẫn đến phải trích thêm hoặc hoàn nhập dự phòng giảm giá hàng tồn kho:  </t>
  </si>
  <si>
    <t xml:space="preserve">- Reasons for additional provision for obsolete inventories or reversal of provisions for obsolete inventories:  </t>
  </si>
  <si>
    <t>THUẾ VÀ CÁC KHOẢN PHẢI THU NHÀ NƯỚC</t>
  </si>
  <si>
    <t>TAX AND OTHER RECEIVABLES FROM STATE</t>
  </si>
  <si>
    <t>Thuế GTGT</t>
  </si>
  <si>
    <t>VAT</t>
  </si>
  <si>
    <t>Thuế Tiêu thụ đặc biệt</t>
  </si>
  <si>
    <t>Special sale tax</t>
  </si>
  <si>
    <t>Thuế Xuất khẩu, Nhập khẩu</t>
  </si>
  <si>
    <t>Export, import duties</t>
  </si>
  <si>
    <t>Thuế Thu nhập doanh nghiệp</t>
  </si>
  <si>
    <t>Business income tax</t>
  </si>
  <si>
    <t>Thuế TNCN</t>
  </si>
  <si>
    <t>Personal income tax</t>
  </si>
  <si>
    <t>Thuế Nhà đất, Tiền thuê đất</t>
  </si>
  <si>
    <t>Property tax and land rental</t>
  </si>
  <si>
    <t>Các loại thuế khác</t>
  </si>
  <si>
    <t>Other taxes</t>
  </si>
  <si>
    <t>Phí, lệ phí và các khoản phải nôp khác</t>
  </si>
  <si>
    <t>Fees and other obligations</t>
  </si>
  <si>
    <t>Quyết toán thuế của Công ty sẽ chịu sự kiểm tra của cơ quan thuế. Do việc áp dụng luật và các qui định về thuế đối với nhiều loại giao dịch khác nhau có thể được giải thích theo nhiều cách khác nhau, số thuế được trình bày trên Báo cáo tài chính có thể bị</t>
  </si>
  <si>
    <t>The Company’s tax settlements are subject to examination by the tax authorities. Because the application of tax laws and regulations on many types of transactions is susceptible to varying interpretations, amounts reported in the financial statements coul</t>
  </si>
  <si>
    <t>PHẢI THU DÀI HẠN NỘI BỘ</t>
  </si>
  <si>
    <t>INTER-COMPANY LONG-TERM RECEIVABLES</t>
  </si>
  <si>
    <t>Cho vay dài hạn nội bộ</t>
  </si>
  <si>
    <t xml:space="preserve">Inter-company long-term loans </t>
  </si>
  <si>
    <t>Phải thu dài hạn nội bộ khác</t>
  </si>
  <si>
    <t>PHẢI THU DÀI HẠN KHÁC</t>
  </si>
  <si>
    <t>OTHER LONG-TERM RECEIVABLES</t>
  </si>
  <si>
    <t>Cho vay không có lãi</t>
  </si>
  <si>
    <t xml:space="preserve">Non-interest loans </t>
  </si>
  <si>
    <t>Phải thu dài hạn khác</t>
  </si>
  <si>
    <t>TÀI SẢN NGẮN HẠN KHÁC</t>
  </si>
  <si>
    <t>Tạm ứng</t>
  </si>
  <si>
    <t>Ký cược, ký quỹ ngắn hạn</t>
  </si>
  <si>
    <t xml:space="preserve">TĂNG GIẢM TÀI SẢN CỐ ĐỊNH HỮU HÌNH </t>
  </si>
  <si>
    <t xml:space="preserve">INCREASE AND DECREASE IN TANGIBLE FIXED ASSETS </t>
  </si>
  <si>
    <t>NGUYÊN GIÁ</t>
  </si>
  <si>
    <t>Máy móc, 
thiết bị</t>
  </si>
  <si>
    <t>Phương tiện 
vận tải</t>
  </si>
  <si>
    <t>Thiết bị 
văn phòng</t>
  </si>
  <si>
    <t>VND</t>
  </si>
  <si>
    <t>Tại ngày 31/12/2012</t>
  </si>
  <si>
    <t>Tăng trong kỳ</t>
  </si>
  <si>
    <t>Mua sắm mới</t>
  </si>
  <si>
    <t>Giảm trong kỳ</t>
  </si>
  <si>
    <t>Tại ngày 30/6/2013</t>
  </si>
  <si>
    <t>KHẤU HAO LŨY KẾ</t>
  </si>
  <si>
    <t>Khấu hao trong kỳ</t>
  </si>
  <si>
    <t>Thanh lý</t>
  </si>
  <si>
    <t>GIÁ TRỊ CÒN LẠI</t>
  </si>
  <si>
    <t>Đơn vị tính: VND</t>
  </si>
  <si>
    <t>Unit: VND</t>
  </si>
  <si>
    <t>Máy móc, thiết bị</t>
  </si>
  <si>
    <t>Phương tiện vận tải, truyền dẫn</t>
  </si>
  <si>
    <t>Tài sản cố định khác</t>
  </si>
  <si>
    <t>Item</t>
  </si>
  <si>
    <t>Transportation equipment</t>
  </si>
  <si>
    <t>I. Nguyên giá</t>
  </si>
  <si>
    <t xml:space="preserve">I. Original cost </t>
  </si>
  <si>
    <t>1. Số dư đầu quý</t>
  </si>
  <si>
    <t>1. Opening balance</t>
  </si>
  <si>
    <t>2. Số tăng trong quý</t>
  </si>
  <si>
    <t>2. Increase</t>
  </si>
  <si>
    <t>- Mua sắm mới</t>
  </si>
  <si>
    <t>- Purchase in the year</t>
  </si>
  <si>
    <t>- Tăng khác</t>
  </si>
  <si>
    <t>- Others</t>
  </si>
  <si>
    <t>3. Số giảm trong quý</t>
  </si>
  <si>
    <t>3. Decrease</t>
  </si>
  <si>
    <t>- Thanh lý, nhượng bán</t>
  </si>
  <si>
    <t>- Liquidating, disposing</t>
  </si>
  <si>
    <t>- Giảm khác</t>
  </si>
  <si>
    <t>4. Số dư  cuối quý</t>
  </si>
  <si>
    <t>4. Closing balance</t>
  </si>
  <si>
    <t>II. Giá trị đã hao mòn luỹ kế</t>
  </si>
  <si>
    <t>II. Accumulated depreciation</t>
  </si>
  <si>
    <t>- Trích khấu hao</t>
  </si>
  <si>
    <t>- Depreciation in the year</t>
  </si>
  <si>
    <t>III. Giá trị còn lại</t>
  </si>
  <si>
    <t xml:space="preserve">III. Net book value </t>
  </si>
  <si>
    <t>1. Đầu quý</t>
  </si>
  <si>
    <t xml:space="preserve">1. Opening </t>
  </si>
  <si>
    <t>2. Cuối quý</t>
  </si>
  <si>
    <t>2. Closing</t>
  </si>
  <si>
    <t>Trong đó</t>
  </si>
  <si>
    <t>- Giá trị còn lại cuối năm của TSCĐ hữu hình đã dùng thế chấp, cầm cố đảm bảo các khoản vay:</t>
  </si>
  <si>
    <t>- Ending net book value of tangible fixed assets pledged as loan securities</t>
  </si>
  <si>
    <t>- Nguyên giá TSCĐ cuối năm đã khấu hao hết nhưng vẫn còn sử dụng:</t>
  </si>
  <si>
    <t>- Cost of fully depreciated tangible fixed assets but still in use</t>
  </si>
  <si>
    <t>- Nguyên giá TSCĐ cuối năm chờ thanh lý:</t>
  </si>
  <si>
    <t>- Cost of tangible fixed assets waiting for liquidation</t>
  </si>
  <si>
    <t>- Các cam kết về việc mua, bán TSCĐ hữu hình có giá trị lớn trong tương lai:</t>
  </si>
  <si>
    <t>- Significant commitments in buying, selling valuable tangible fixed assets but not yet implementing</t>
  </si>
  <si>
    <t>- Các thay đổi khác về TSCĐ hữu hình:</t>
  </si>
  <si>
    <t>- Other changes in tangible fixed assets</t>
  </si>
  <si>
    <t>TĂNG GIẢM TÀI SẢN CỐ ĐỊNH THUÊ TÀI CHÍNH</t>
  </si>
  <si>
    <t xml:space="preserve">INCREASE AND DECREASE IN FINANCE LEASE FIXED ASSETS  </t>
  </si>
  <si>
    <t>1. Số dư đầu năm</t>
  </si>
  <si>
    <t>2. Số tăng trong năm</t>
  </si>
  <si>
    <t>- Thuê tài chính trong năm</t>
  </si>
  <si>
    <t>- Finance lease in the year</t>
  </si>
  <si>
    <t>3. Số giảm trong năm</t>
  </si>
  <si>
    <t>- Trả lại TSCĐ thuê tài chính</t>
  </si>
  <si>
    <t>- Return of finance lease fixed assets</t>
  </si>
  <si>
    <t>4. Số dư cuối năm</t>
  </si>
  <si>
    <t>1. Đầu năm</t>
  </si>
  <si>
    <t>2. Cuối năm</t>
  </si>
  <si>
    <t>INCREASE AND DECREASE IN INTANGIBLE FIXED ASSETS</t>
  </si>
  <si>
    <t>TĂNG GIẢM TÀI SẢN CỐ ĐỊNH VÔ HÌNH</t>
  </si>
  <si>
    <t>Tài sản cố định 
vô hình khác</t>
  </si>
  <si>
    <t>Phần mềm 
máy tính</t>
  </si>
  <si>
    <t>Other intangible fixed assets</t>
  </si>
  <si>
    <t>1. Tại ngày 31/12/2012</t>
  </si>
  <si>
    <t>2. Số tăng trong kỳ</t>
  </si>
  <si>
    <t>Tăng khác</t>
  </si>
  <si>
    <t>Thanh lý, nhượng bán</t>
  </si>
  <si>
    <t>Giảm khác</t>
  </si>
  <si>
    <t>4. Tại ngày 30/6/2013</t>
  </si>
  <si>
    <t>Trích khấu hao</t>
  </si>
  <si>
    <t>2. Tại ngày 30/6/2013</t>
  </si>
  <si>
    <t>Tình hình đầu tư tài sản cố định và trang thiết bị</t>
  </si>
  <si>
    <t>Investing in fixed assets and equipments</t>
  </si>
  <si>
    <t>TSCĐ và trang thiết bị</t>
  </si>
  <si>
    <t>Tỷ lệ TSCĐ và trang thiết bị so với Vốn điều lệ</t>
  </si>
  <si>
    <t>Regulation capital up to 
31 December 2007</t>
  </si>
  <si>
    <t>Fixed assets and equipments</t>
  </si>
  <si>
    <t xml:space="preserve">Ratio of fixed assets and equipments compare to regulation capital </t>
  </si>
  <si>
    <t>Giá trị</t>
  </si>
  <si>
    <t>Items</t>
  </si>
  <si>
    <t>Value</t>
  </si>
  <si>
    <t>Nguyên giá</t>
  </si>
  <si>
    <t xml:space="preserve"> Historical cost</t>
  </si>
  <si>
    <t>Khấu hao</t>
  </si>
  <si>
    <t>Physical wear</t>
  </si>
  <si>
    <t>Giá trị còn lại</t>
  </si>
  <si>
    <t>Carrying amount</t>
  </si>
  <si>
    <t>x</t>
  </si>
  <si>
    <t>CÁC KHOẢN ĐẦU TƯ TÀI CHÍNH DÀI HẠN</t>
  </si>
  <si>
    <t>LONG- TERM INVESTMENTS</t>
  </si>
  <si>
    <t>- Công ty C</t>
  </si>
  <si>
    <t>- Company C</t>
  </si>
  <si>
    <t>- Công ty D</t>
  </si>
  <si>
    <t>- Company D</t>
  </si>
  <si>
    <t>- Công ty E</t>
  </si>
  <si>
    <t>- Company E</t>
  </si>
  <si>
    <t>- Công ty F</t>
  </si>
  <si>
    <t>- Company F</t>
  </si>
  <si>
    <t>Đầu tư vào Trường ĐH Đông Nam Á</t>
  </si>
  <si>
    <t>Other long-term investments</t>
  </si>
  <si>
    <t>Hợp tác với Công ty CP PTTM Viva Việt Nam</t>
  </si>
  <si>
    <t>Provision for long-term investments</t>
  </si>
  <si>
    <t>Hợp tác với Công ty CP Đầu tư CIC</t>
  </si>
  <si>
    <t>CHI PHÍ XÂY DỰNG CƠ BẢN DỞ DANG</t>
  </si>
  <si>
    <t>CONSTRUCTION IN PROGRESS</t>
  </si>
  <si>
    <t>Xây dưng cơ bản dở dang</t>
  </si>
  <si>
    <t>Construction in progress</t>
  </si>
  <si>
    <t>- Dự án A</t>
  </si>
  <si>
    <t>- A project</t>
  </si>
  <si>
    <t>- Dự án B</t>
  </si>
  <si>
    <t>- B project</t>
  </si>
  <si>
    <t>Mua sắm tài sản cố định</t>
  </si>
  <si>
    <t>Fixed assets prior to commissioning</t>
  </si>
  <si>
    <t>- Tài sản C</t>
  </si>
  <si>
    <t xml:space="preserve">- </t>
  </si>
  <si>
    <t>- Tài sản D</t>
  </si>
  <si>
    <t>Sửa chữa lớn tài sản cố định</t>
  </si>
  <si>
    <t>Major repairs in progress</t>
  </si>
  <si>
    <t>- Tài sản E</t>
  </si>
  <si>
    <t>- Tài sản F</t>
  </si>
  <si>
    <t>TĂNG GIẢM BẤT ĐỘNG SẢN ĐẦU TƯ</t>
  </si>
  <si>
    <t xml:space="preserve">INCREASE, DECREASE INVESTMENT PROPERTIES </t>
  </si>
  <si>
    <t>Số dư đầu năm</t>
  </si>
  <si>
    <t>Số tăng trong năm</t>
  </si>
  <si>
    <t>Số giảm trong năm</t>
  </si>
  <si>
    <t>Số dư cuối năm</t>
  </si>
  <si>
    <t>Opening</t>
  </si>
  <si>
    <t>Increase</t>
  </si>
  <si>
    <t>Decrease</t>
  </si>
  <si>
    <t>Closing</t>
  </si>
  <si>
    <t>Nhà</t>
  </si>
  <si>
    <t>Nhà và quyền sử dụng đất</t>
  </si>
  <si>
    <t xml:space="preserve">Buildings with land use rights. </t>
  </si>
  <si>
    <t>Cơ sở hạ tầng</t>
  </si>
  <si>
    <t>Infrastructure</t>
  </si>
  <si>
    <t xml:space="preserve">II. Giá trị đã hao mòn lũy kế </t>
  </si>
  <si>
    <t>(*) Dự phòng giảm giá đầu tư tài chính dài hạn tại thời điểm 30/06/2009 là khoản dự phòng cho toàn bộ số chứng khoán chưa niêm yết. Cơ sở trích lập dự phòng là bình quân của các giá giao dịch tại thời điểm 30/06/2009 được đăng tải trên các trang báo Viets</t>
  </si>
  <si>
    <t>Thông tin chi tiết về các công ty con của Công ty vào ngày 31/12/2008 như sau</t>
  </si>
  <si>
    <t>Detail information on the Company’s subsidiaries as at 31 December 2008 as follows:</t>
  </si>
  <si>
    <t>Tên công ty con</t>
  </si>
  <si>
    <t>Nơi thành lập và hoạt động</t>
  </si>
  <si>
    <t>Tỷ lệ lợi ích</t>
  </si>
  <si>
    <t>Tỷ lệ quyền biểu quyết</t>
  </si>
  <si>
    <t>Hoạt động kinh doanh chính</t>
  </si>
  <si>
    <t>Name of subsidiaries</t>
  </si>
  <si>
    <t>Place of establishment and operation</t>
  </si>
  <si>
    <t>Rate of interest</t>
  </si>
  <si>
    <t>Rate of voting rights</t>
  </si>
  <si>
    <t>Principle activities</t>
  </si>
  <si>
    <t>Công ty A</t>
  </si>
  <si>
    <t>Company A</t>
  </si>
  <si>
    <t>Công ty B</t>
  </si>
  <si>
    <t>Company B</t>
  </si>
  <si>
    <t>Thông tin chi tiết về các công ty liên kết của Công ty vào ngày 31/12/2008 như sau</t>
  </si>
  <si>
    <t>Detail information on the Company’s associates as at 31 December 2008 as follows:</t>
  </si>
  <si>
    <t>Tên công ty liên kết</t>
  </si>
  <si>
    <t>Name of associates</t>
  </si>
  <si>
    <t>Công ty C</t>
  </si>
  <si>
    <t>Company C</t>
  </si>
  <si>
    <t>Công ty D</t>
  </si>
  <si>
    <t>Company D</t>
  </si>
  <si>
    <t>Thông tin chi tiết về các công ty liên doanh của Công ty vào ngày 31/12/2009 như sau</t>
  </si>
  <si>
    <t>Detail information on the Company’s joint ventures as at 31 December 2008 as follows:</t>
  </si>
  <si>
    <t>Tên công ty liên doanh</t>
  </si>
  <si>
    <t>Số dư 31/12/2009</t>
  </si>
  <si>
    <t>Name of joint ventures</t>
  </si>
  <si>
    <t>Công ty Cổ phần Vàng Châu Á- Thái Bình Dương</t>
  </si>
  <si>
    <t>Hà Nội</t>
  </si>
  <si>
    <t>Company E</t>
  </si>
  <si>
    <t>Trường Đại học Tư thục Đông Nam Á</t>
  </si>
  <si>
    <t>Tỉnh Hòa Bình</t>
  </si>
  <si>
    <t>Company F</t>
  </si>
  <si>
    <t>Đầu tư dài hạn khác</t>
  </si>
  <si>
    <t>Cho vay dài hạn</t>
  </si>
  <si>
    <t>Long-term loans</t>
  </si>
  <si>
    <t>CHI PHÍ TRẢ TRƯỚC DÀI HẠN</t>
  </si>
  <si>
    <t>LONG-TERM PREPAID EXPENSES</t>
  </si>
  <si>
    <t>Chi phí trả trước về thuê hoạt động TSCĐ</t>
  </si>
  <si>
    <t>Prepaid expenses for operating leases</t>
  </si>
  <si>
    <t>Enterprise establishment expenses</t>
  </si>
  <si>
    <t>Chi phí trang thiết bị nội thất cho Chi nhánh TP HCM</t>
  </si>
  <si>
    <t xml:space="preserve">Research and development expenses </t>
  </si>
  <si>
    <t xml:space="preserve">Expense for development phase not be recognized as intangible assets </t>
  </si>
  <si>
    <t>Chi phí công cụ dụng cụ chờ phân bổ</t>
  </si>
  <si>
    <t>Tools and consumables with large value issued into production</t>
  </si>
  <si>
    <t>Chi phí sửa chữa lớn TSCĐ chờ phân bổ</t>
  </si>
  <si>
    <t>Substantial expenditure on fixed asset overhaul</t>
  </si>
  <si>
    <t>Chi phí trả trước dài hạn khác</t>
  </si>
  <si>
    <t>TIỀN NỘP QUỸ HỖ TRỢ THANH TOÁN</t>
  </si>
  <si>
    <t>LONG-TERM DEPOSIT, MORTGAGE</t>
  </si>
  <si>
    <t>Tiền nộp ban đầu</t>
  </si>
  <si>
    <t>Tiền nộp bổ sung</t>
  </si>
  <si>
    <t xml:space="preserve">Tiền lãi </t>
  </si>
  <si>
    <t>Số cuối năm</t>
  </si>
  <si>
    <t>Ending balance</t>
  </si>
  <si>
    <t>VAY VÀ NỢ NGẮN HẠN</t>
  </si>
  <si>
    <t>SHORT-TERM LOANS AND DEBTS</t>
  </si>
  <si>
    <t>Vay ngắn hạn</t>
  </si>
  <si>
    <t>Short-term loans</t>
  </si>
  <si>
    <t>- Vay ngân hàng</t>
  </si>
  <si>
    <t>- From banks</t>
  </si>
  <si>
    <t>- Vay đối tượng khác</t>
  </si>
  <si>
    <t>- From other entities</t>
  </si>
  <si>
    <t>Nợ ngắn hạn</t>
  </si>
  <si>
    <t>Short-term debts</t>
  </si>
  <si>
    <t>Chi tiết các khoản vay ngắn hạn</t>
  </si>
  <si>
    <t>Hợp đồng</t>
  </si>
  <si>
    <t>Lãi suất 
(% tháng)</t>
  </si>
  <si>
    <t>Thời hạn 
vay</t>
  </si>
  <si>
    <t>Tổng giá trị khoản vay</t>
  </si>
  <si>
    <t>Số dư 
nợ gốc</t>
  </si>
  <si>
    <t>Phương thức 
bảo đảm</t>
  </si>
  <si>
    <t>Loan agreement</t>
  </si>
  <si>
    <t>Interest rate</t>
  </si>
  <si>
    <t>Term</t>
  </si>
  <si>
    <t>Balance of principle</t>
  </si>
  <si>
    <t xml:space="preserve">Type of loan 
secure  </t>
  </si>
  <si>
    <t>Vay ông Nguyễn Đỗ Lăng</t>
  </si>
  <si>
    <t>Hợp đồng vay vốn ngày 6/8/2009</t>
  </si>
  <si>
    <t>6 tháng</t>
  </si>
  <si>
    <t>Vay ông Phạm Duy Hưng</t>
  </si>
  <si>
    <t>Hợp đồng vay vốn ngày 31/12/2009</t>
  </si>
  <si>
    <t>1 tháng</t>
  </si>
  <si>
    <t>Vay Công ty Đầu tư Châu Á- Thái Bình Dương</t>
  </si>
  <si>
    <t>Hợp đồng vay 01/2009/Apecs- Apeci ngày 03/09/2009</t>
  </si>
  <si>
    <t>3 tháng</t>
  </si>
  <si>
    <t>Hợp đồng vay …/2009/Apecs- Apeci ngày 26/11/2009</t>
  </si>
  <si>
    <t>Vay Công ty Cổ phần Vàng Châu á- Thái Bình Dương</t>
  </si>
  <si>
    <t>Hợp đồng vay 001-0509/2009/Apecs- Apeci ngày 26/11/2009</t>
  </si>
  <si>
    <t>5 tháng</t>
  </si>
  <si>
    <t>Vay Ngân hàng TMCP Đại á</t>
  </si>
  <si>
    <t>Hợp đồng số KP09/0294/HAN ngày 17/12/2009</t>
  </si>
  <si>
    <t>HĐ tiền gửi có kỳ hạn</t>
  </si>
  <si>
    <t>Vay Ngân hàng TMCP Bắc á</t>
  </si>
  <si>
    <t>10 months</t>
  </si>
  <si>
    <t>Trusted</t>
  </si>
  <si>
    <t>Hợp đồng số B2000019 ngày 21/10/2009</t>
  </si>
  <si>
    <t>Hợp đồng số B2000027 ngày 29/12/2009</t>
  </si>
  <si>
    <t>Vay Công ty Tài chính Điện lực</t>
  </si>
  <si>
    <t>Hợp đồng repo số 14/2009 ngày 23/11/2009</t>
  </si>
  <si>
    <t>09 months</t>
  </si>
  <si>
    <t>THUẾ VÀ CÁC KHOẢN PHẢI NỘP NHÀ NƯỚC</t>
  </si>
  <si>
    <t>TAX PAYABLES AND STATUTORY OBLIGATIONS</t>
  </si>
  <si>
    <t>Thuế khác</t>
  </si>
  <si>
    <t>Quyết toán thuế của Công ty sẽ chịu sự kiểm tra của cơ quan thuế. Do việc áp dụng luật và các qui định về thuế đối với nhiều loại giao dịch khác nhau có thể được giải thích theo nhiều cách khác nhau, số thuế được trình bày trên Báo cáo tài chính có thể bị điều chỉnh.</t>
  </si>
  <si>
    <t>CHI PHÍ PHẢI TRẢ</t>
  </si>
  <si>
    <t>ACCRUED EXPENSES</t>
  </si>
  <si>
    <t xml:space="preserve">Trích trước chi phí tiền lương trong thời gian nghỉ phép </t>
  </si>
  <si>
    <t>Salaries prepaid for vacation leave period</t>
  </si>
  <si>
    <t>Chi phí sửa chữa lớn TSCĐ</t>
  </si>
  <si>
    <t>Major repair of fixed assets</t>
  </si>
  <si>
    <t>Chi phí trong thời gian ngừng kinh doanh</t>
  </si>
  <si>
    <t>Expenses during cessation of operation period</t>
  </si>
  <si>
    <t>Chi phí lãi vay phải trả</t>
  </si>
  <si>
    <t>Accrued loan interest expenses</t>
  </si>
  <si>
    <t>Chi phí lãi trái phiếu phải trả</t>
  </si>
  <si>
    <t>Accrued bond interest expenses</t>
  </si>
  <si>
    <t>Thù lao Hội đồng Quản trị, Ban kiểm soát</t>
  </si>
  <si>
    <t>PHẢI TRẢ HOẠT ĐỘNG GIAO DỊCH CHỨNG KHOÁN</t>
  </si>
  <si>
    <t>Phải trả Sở (Trung tâm) Giao dịch chứng khoán</t>
  </si>
  <si>
    <t>Phải trả vay Quỹ hỗ trợ thanh toán của các thành viên khác</t>
  </si>
  <si>
    <t>Phải trả về chứng khoán giao, nhận đại lý phát hành</t>
  </si>
  <si>
    <t>Phải trả Trung tâm lưu ký chứng khoán</t>
  </si>
  <si>
    <t>Phải trả tiền ký quỹ của nhà đầu tư</t>
  </si>
  <si>
    <t>CÁC KHOẢN PHẢI TRẢ, PHẢI NỘP NGẮN HẠN KHÁC</t>
  </si>
  <si>
    <t>OTHER SHORT-TERM PAYABLES</t>
  </si>
  <si>
    <t>Tài sản thừa chờ xử lý</t>
  </si>
  <si>
    <t>Surplus of assets awaiting resolution</t>
  </si>
  <si>
    <t>Trả cho ngân hàng về ứng trước, cầm cố CK</t>
  </si>
  <si>
    <t>Bảo hiểm xã hội, y tế</t>
  </si>
  <si>
    <t>Health insurance</t>
  </si>
  <si>
    <t>Bảo hiểm thất nghiệp</t>
  </si>
  <si>
    <t>Short-term deposits, collateral received</t>
  </si>
  <si>
    <t>Phải trả về đặt cọc đấu giá</t>
  </si>
  <si>
    <t>Phải trả Trung tâm Giao dịch chứng khoán</t>
  </si>
  <si>
    <t>Cổ đông góp vốn thừa</t>
  </si>
  <si>
    <t>Cổ tức của cổ phiếu Repo</t>
  </si>
  <si>
    <t>Các khoản phải trả, phải nộp khác</t>
  </si>
  <si>
    <t>Phải trả về nhận ký cược ký quỹ của nhà đầu tư</t>
  </si>
  <si>
    <t>Phải trả khác</t>
  </si>
  <si>
    <t>PHẢI TRẢ DÀI HẠN NỘI BỘ</t>
  </si>
  <si>
    <t>INTER-COMPANY LONG-TERM PAYABLES</t>
  </si>
  <si>
    <t>Vay dài hạn nội bộ</t>
  </si>
  <si>
    <t>Phải trả dài hạn nội bộ khác</t>
  </si>
  <si>
    <t>VAY VÀ NỢ DÀI HẠN</t>
  </si>
  <si>
    <t>LONG-TERM LOANS AND DEBTS</t>
  </si>
  <si>
    <t>Vay dài hạn</t>
  </si>
  <si>
    <t>- Trái phiếu phát hành</t>
  </si>
  <si>
    <t>- Bonds issued</t>
  </si>
  <si>
    <t>Nợ dài hạn</t>
  </si>
  <si>
    <t>Long-term debts</t>
  </si>
  <si>
    <t>- Thuê tài chính</t>
  </si>
  <si>
    <t>- Finance lease</t>
  </si>
  <si>
    <t>- Nợ dài hạn khác</t>
  </si>
  <si>
    <t>Các khoản vay dài hạn</t>
  </si>
  <si>
    <t xml:space="preserve">Long-term loans </t>
  </si>
  <si>
    <t>Unit VND</t>
  </si>
  <si>
    <t>Lãi suất 
(% năm)</t>
  </si>
  <si>
    <t xml:space="preserve">Số dư 
nợ gốc </t>
  </si>
  <si>
    <t>Số nợ gốc phải trả kỳ tới</t>
  </si>
  <si>
    <t xml:space="preserve">Balance of principle </t>
  </si>
  <si>
    <t>Next payment of principle</t>
  </si>
  <si>
    <t>21 months</t>
  </si>
  <si>
    <t>96 months</t>
  </si>
  <si>
    <t>Mortgaged</t>
  </si>
  <si>
    <t>Chi tiết các khoản nợ thuê tài chính</t>
  </si>
  <si>
    <t>Finance lease</t>
  </si>
  <si>
    <t>Năm nay</t>
  </si>
  <si>
    <t>Năm trước</t>
  </si>
  <si>
    <t>Current year</t>
  </si>
  <si>
    <t>Previous year</t>
  </si>
  <si>
    <t>Thời hạn</t>
  </si>
  <si>
    <t>Tổng khoản thanh toán tiền thuê tài chính</t>
  </si>
  <si>
    <t>Trả tiền lãi thuê</t>
  </si>
  <si>
    <t>Trả nợ gốc</t>
  </si>
  <si>
    <t>Maturity</t>
  </si>
  <si>
    <t>Total amount</t>
  </si>
  <si>
    <t>Interest</t>
  </si>
  <si>
    <t>Repayment</t>
  </si>
  <si>
    <t>Dưới 1 năm</t>
  </si>
  <si>
    <t>Under 1 year</t>
  </si>
  <si>
    <t>Từ 1-&gt; 5 năm</t>
  </si>
  <si>
    <t>From 1 year to 5 years</t>
  </si>
  <si>
    <t>Trên 5 năm</t>
  </si>
  <si>
    <t>Over 5 years</t>
  </si>
  <si>
    <t>Tài sản thuế thu nhập hoãn lại</t>
  </si>
  <si>
    <t>Deferred tax assets</t>
  </si>
  <si>
    <t>b)</t>
  </si>
  <si>
    <t>Thuế thu nhập hoãn lại phải trả</t>
  </si>
  <si>
    <t>Deferred tax liabilities</t>
  </si>
  <si>
    <t>Thuế thu nhập hoãn lại phải trả phát sinh từ các khoản chênh lệch tạm thời chịu thuế</t>
  </si>
  <si>
    <t>Deferred tax liabilities arising from temporary differences</t>
  </si>
  <si>
    <t>Khoản hoàn nhập thuế thu nhập hoãn lại phải trả đã được ghi nhận từ các năm trước</t>
  </si>
  <si>
    <t>The amount of reversal of deferred tax liabilities recognized in the previous years</t>
  </si>
  <si>
    <t>VỐN CHỦ SỞ HỮU</t>
  </si>
  <si>
    <t>OWNER'S EQUITY</t>
  </si>
  <si>
    <t>a)</t>
  </si>
  <si>
    <t>Tình hình tăng giảm nguồn vốn chủ sở hữu</t>
  </si>
  <si>
    <t>Increase and decrease in owner's equity</t>
  </si>
  <si>
    <t>Số đầu kỳ</t>
  </si>
  <si>
    <t>Số cuối kỳ</t>
  </si>
  <si>
    <t>Contributed legal capital</t>
  </si>
  <si>
    <t>Vốn chủ sở hữu</t>
  </si>
  <si>
    <t>I. Business capital</t>
  </si>
  <si>
    <t>Vốn đầu tư của chủ sở hữu</t>
  </si>
  <si>
    <t>1. Contributed capital</t>
  </si>
  <si>
    <t>Thặng dư vốn cổ phần</t>
  </si>
  <si>
    <t>2. Additional Capital</t>
  </si>
  <si>
    <t>Vốn khác của chủ sở hữu</t>
  </si>
  <si>
    <t>- Share capital surplus</t>
  </si>
  <si>
    <t>Cổ phiếu quỹ (*)</t>
  </si>
  <si>
    <t>- Additional capital from profit</t>
  </si>
  <si>
    <t>Chênh lệch đánh giá lại tài sản</t>
  </si>
  <si>
    <t>- Additional capital from other resources</t>
  </si>
  <si>
    <t>Chênh lệch tỷ giá hối đoái</t>
  </si>
  <si>
    <t>3. Real value of  budget securities</t>
  </si>
  <si>
    <t>Quỹ đầu tư phát triển</t>
  </si>
  <si>
    <t>- Budget securities</t>
  </si>
  <si>
    <t>Quỹ dự phòng tài chính</t>
  </si>
  <si>
    <t>1. Investment and development fund</t>
  </si>
  <si>
    <t>Quỹ khác thuộc vốn chủ sở hữu</t>
  </si>
  <si>
    <t>2. Financial reserve fund</t>
  </si>
  <si>
    <t xml:space="preserve">Lợi nhuận sau thuế chưa </t>
  </si>
  <si>
    <t>- Legal reserve</t>
  </si>
  <si>
    <t xml:space="preserve">phân phối: </t>
  </si>
  <si>
    <t>Lợi nhuận  trong kỳ</t>
  </si>
  <si>
    <t>Điều chỉnh khác</t>
  </si>
  <si>
    <t>Phân phối trong kỳ</t>
  </si>
  <si>
    <t>Tổng cộng</t>
  </si>
  <si>
    <t>Chi tiết vốn đầu tư của chủ sở hữu</t>
  </si>
  <si>
    <t xml:space="preserve">Details of owner’s invested capital </t>
  </si>
  <si>
    <t>Tỷ lệ 
(%)</t>
  </si>
  <si>
    <t>Cuối kỳ
VND</t>
  </si>
  <si>
    <t>Đầu kỳ
VND</t>
  </si>
  <si>
    <t>%</t>
  </si>
  <si>
    <t>Closing
VND</t>
  </si>
  <si>
    <t>Beginning
VND</t>
  </si>
  <si>
    <t>Vốn góp của Nhà nước</t>
  </si>
  <si>
    <t xml:space="preserve">Invested capital of State </t>
  </si>
  <si>
    <t>Vốn góp của đối tượng khác</t>
  </si>
  <si>
    <t>Invested capital of others</t>
  </si>
  <si>
    <t>- Pháp nhân nắm giữ</t>
  </si>
  <si>
    <t xml:space="preserve">- Legal entity </t>
  </si>
  <si>
    <t>- Thể nhân nắm giữ</t>
  </si>
  <si>
    <t xml:space="preserve">- Natural person </t>
  </si>
  <si>
    <t>c)</t>
  </si>
  <si>
    <t>Các giao dịch về vốn với các chủ sở hữu và phân phối cổ tức, chia lợi nhuận</t>
  </si>
  <si>
    <t xml:space="preserve">Capital transactions with owners and distribution of dividends and profits </t>
  </si>
  <si>
    <t>30/06/2010
VND</t>
  </si>
  <si>
    <t>01/01/2010
VND</t>
  </si>
  <si>
    <t>Current year
VND</t>
  </si>
  <si>
    <t>Previous year
VND</t>
  </si>
  <si>
    <t xml:space="preserve">Owner’s invested capital </t>
  </si>
  <si>
    <t>- Vốn góp đầu kỳ</t>
  </si>
  <si>
    <t xml:space="preserve">- At the beginning of year </t>
  </si>
  <si>
    <t>- Vốn góp tăng trong kỳ</t>
  </si>
  <si>
    <t>- Increase in the year</t>
  </si>
  <si>
    <t>- Vốn góp giảm trong kỳ</t>
  </si>
  <si>
    <t>- Decrease in the year</t>
  </si>
  <si>
    <t>- Vốn góp cuối kỳ</t>
  </si>
  <si>
    <t xml:space="preserve">- At year end  </t>
  </si>
  <si>
    <t>Cổ tức, lợi nhuận đã chia</t>
  </si>
  <si>
    <t>Distributed dividends and profit</t>
  </si>
  <si>
    <t>- Cổ tức, lợi nhuận chia trên lợi nhuận kỳ trước:</t>
  </si>
  <si>
    <t>- Distributed dividends on last year profit</t>
  </si>
  <si>
    <t>- Cổ tức, lợi nhuận tạm chia trên lợi nhuận kỳ này:</t>
  </si>
  <si>
    <t>- Estimate-distributed dividends on this year profit</t>
  </si>
  <si>
    <t>Cổ tức đã công bố sau ngày kết thúc kỳ kế toán năm:</t>
  </si>
  <si>
    <r>
      <t>Dividends declared</t>
    </r>
    <r>
      <rPr>
        <sz val="10.5"/>
        <rFont val=".VnTime"/>
        <family val="2"/>
      </rPr>
      <t xml:space="preserve"> </t>
    </r>
    <r>
      <rPr>
        <sz val="10.5"/>
        <rFont val="Times New Roman"/>
        <family val="1"/>
      </rPr>
      <t>after each balance sheet date:</t>
    </r>
  </si>
  <si>
    <t>- Cổ tức đã công cố trên cổ phiếu phổ thông:</t>
  </si>
  <si>
    <r>
      <t>-</t>
    </r>
    <r>
      <rPr>
        <sz val="10.5"/>
        <rFont val="Times New Roman"/>
        <family val="1"/>
      </rPr>
      <t> </t>
    </r>
    <r>
      <rPr>
        <i/>
        <sz val="10.5"/>
        <rFont val="Times New Roman"/>
        <family val="1"/>
      </rPr>
      <t>Declared dividend on common stocks: …</t>
    </r>
  </si>
  <si>
    <t>- Cổ tức đã công bố trên cổ phiếu ưu đãi:</t>
  </si>
  <si>
    <r>
      <t>-</t>
    </r>
    <r>
      <rPr>
        <sz val="10.5"/>
        <rFont val="Times New Roman"/>
        <family val="1"/>
      </rPr>
      <t xml:space="preserve"> </t>
    </r>
    <r>
      <rPr>
        <i/>
        <sz val="10.5"/>
        <rFont val="Times New Roman"/>
        <family val="1"/>
      </rPr>
      <t>Declared dividend on preferred stocks: …</t>
    </r>
  </si>
  <si>
    <t>Theo Nghị quyết của Hội đồng quản trị số…ngày…năm 2009, Công ty công bố việc chi trả cổ tức đợt… năm 2008 là …% (mỗi cổ phần được nhận…VND).</t>
  </si>
  <si>
    <t>According to Resolution No.      Dated         2009 issued by Board of Management, the Company announced its first/second dividend distribution in 2008 is....% (equivalent to.... VND per share).</t>
  </si>
  <si>
    <t>Cổ phiếu</t>
  </si>
  <si>
    <t>Stock</t>
  </si>
  <si>
    <t>31/12/2012
CP</t>
  </si>
  <si>
    <t>30/6/2013
CP</t>
  </si>
  <si>
    <t>Số lượng cổ phiếu đăng ký phát hành</t>
  </si>
  <si>
    <t>Quantity of Authorized issuing stocks</t>
  </si>
  <si>
    <t>Số lượng cổ phiếu đã bán ra công chúng</t>
  </si>
  <si>
    <t>Quantity of issued stocks</t>
  </si>
  <si>
    <t>- Cổ phiếu phổ thông</t>
  </si>
  <si>
    <t xml:space="preserve">- Common stocks </t>
  </si>
  <si>
    <t>- Cổ phiếu ưu đãi</t>
  </si>
  <si>
    <t>- Preferred stocks</t>
  </si>
  <si>
    <t>Số lượng cổ phiếu được mua lại</t>
  </si>
  <si>
    <t>Quantity of repurchased stocks</t>
  </si>
  <si>
    <t xml:space="preserve">- Common  stocks </t>
  </si>
  <si>
    <t>Số lượng cổ phiếu đang lưu hành</t>
  </si>
  <si>
    <t xml:space="preserve">Quantity of circulation stocks </t>
  </si>
  <si>
    <t>Mệnh giá cổ phiếu đã lưu hành</t>
  </si>
  <si>
    <t>Par value per stock: …</t>
  </si>
  <si>
    <t>TÀI SẢN THUÊ NGOÀI</t>
  </si>
  <si>
    <t>ASSETS UNDER OPERATING LEASE</t>
  </si>
  <si>
    <t>Giá trị tài sản thuê ngoài</t>
  </si>
  <si>
    <t>Value of assets under operating lease</t>
  </si>
  <si>
    <t xml:space="preserve">- TSCĐ thuê ngoài </t>
  </si>
  <si>
    <t>- Fixed assets</t>
  </si>
  <si>
    <t>- Tài sản khác thuê ngoài</t>
  </si>
  <si>
    <t>- Other assets</t>
  </si>
  <si>
    <t>Tổng số tiền thuê tối thiểu trong tương của hợp đồng  thuê hoạt động tài sản không huỷ ngang theo các thời hạn</t>
  </si>
  <si>
    <t>Total minimum future rental amount under irrevocable operating lease of fixed assets in each period :</t>
  </si>
  <si>
    <t xml:space="preserve">- Từ 1 năm trở xuống </t>
  </si>
  <si>
    <t xml:space="preserve">- Under 1 year </t>
  </si>
  <si>
    <t>- Trên 1 năm đến 5 năm</t>
  </si>
  <si>
    <t>- From 1 year to 5 years</t>
  </si>
  <si>
    <t>- Trên 5 năm</t>
  </si>
  <si>
    <t>- Over 5 years</t>
  </si>
  <si>
    <t>DOANH THU HOẠT ĐỘNG KINH DOANH CHỨNG KHOÁN</t>
  </si>
  <si>
    <t>REVENUE FROM SECURITIES OPERATING ACTIVITIES</t>
  </si>
  <si>
    <t>Quý 2 năm 2013(VND)</t>
  </si>
  <si>
    <t>Quý 2 năm 2012 (VND)</t>
  </si>
  <si>
    <t>Doanh thu hoạt động môi giới chứng khoán</t>
  </si>
  <si>
    <t>Doanh thu hoạt động đầu tư chứng khoán, góp vốn</t>
  </si>
  <si>
    <t>Doanh thu bảo lãnh phát hành chứng khoán</t>
  </si>
  <si>
    <t>Doanh thu đại lý phát hành chứng khoán, đấu giá</t>
  </si>
  <si>
    <t>Doanh thu hoạt động tư vấn</t>
  </si>
  <si>
    <t>Doanh thu lưu ký chứng khoán</t>
  </si>
  <si>
    <t>Doanh thu hoạt động ủy thác đấu giá</t>
  </si>
  <si>
    <t>Thu cho thuê sử dụng tài sản</t>
  </si>
  <si>
    <t xml:space="preserve">Doanh thu khác </t>
  </si>
  <si>
    <t>CHI PHÍ HOẠT ĐỘNG KINH DOANH</t>
  </si>
  <si>
    <t>COST OF SECURITIES OPERATING ACTIVITIES</t>
  </si>
  <si>
    <t>Chi phí hoạt động môi giới chứng khoán</t>
  </si>
  <si>
    <t xml:space="preserve">Chi phí hoạt động đầu tư chứng khoán, góp vốn </t>
  </si>
  <si>
    <t>Chi phí bảo lãnh, đại lý phát hành chứng khoán</t>
  </si>
  <si>
    <t xml:space="preserve">Chi phí hoạt động tư vấn </t>
  </si>
  <si>
    <t>Chi phí hoạt động lưu ký chứng khoán</t>
  </si>
  <si>
    <t>Chi phí dự phòng</t>
  </si>
  <si>
    <t>Chi phí cho thuê sử dụng tài sản</t>
  </si>
  <si>
    <t>Chi phí khác</t>
  </si>
  <si>
    <t>Chi phí trực tiếp chung</t>
  </si>
  <si>
    <t>- Chi phí nhân viên</t>
  </si>
  <si>
    <t>- Chi phí vật liệu, công cụ lao động</t>
  </si>
  <si>
    <t>- Chi phí khấu hao TSCĐ</t>
  </si>
  <si>
    <t>- Chi phí dịch vụ mua ngoài</t>
  </si>
  <si>
    <t>- Chi phí khác bằng tiền</t>
  </si>
  <si>
    <t>(*) Trong đó, giá vốn  hợp đồng chuyển nhượng quyền hợp tác góp vốn đầu tư vào khu đô thị mới Nam An Khánh là: 28.386.000.000 đ.</t>
  </si>
  <si>
    <t>CHI PHÍ QUẢN LÝ DOANH NGHIỆP</t>
  </si>
  <si>
    <t>ADMINISTRATION EXPENSES</t>
  </si>
  <si>
    <t>Chi phí nhân viên quản lý</t>
  </si>
  <si>
    <t>Employee expenses</t>
  </si>
  <si>
    <t>Chi phí vật liệu quản lý, CC lao động</t>
  </si>
  <si>
    <t xml:space="preserve">Raw material </t>
  </si>
  <si>
    <t>Chi phí khấu hao TSCĐ</t>
  </si>
  <si>
    <t>Asset depreciation expenses</t>
  </si>
  <si>
    <t>Thuế, phí và lệ phí</t>
  </si>
  <si>
    <t>Tax, fee and charge</t>
  </si>
  <si>
    <t>Chi phí dự phòng phải thu khó đòi, dự phòng phải trả</t>
  </si>
  <si>
    <t>Chi phí dịch vụ mua ngoài</t>
  </si>
  <si>
    <t>External services expenses</t>
  </si>
  <si>
    <t>Chi phí khác bằng tiền</t>
  </si>
  <si>
    <t>Other expenses in cash</t>
  </si>
  <si>
    <t>CHI PHÍ THUẾ THU NHẬP DOANH NGHIỆP HIỆN HÀNH</t>
  </si>
  <si>
    <t>CURRENT INCOME TAX EXPENSE</t>
  </si>
  <si>
    <t>Năm 2009
VND</t>
  </si>
  <si>
    <t>Tổng lợi nhuận kế toán trước thuế</t>
  </si>
  <si>
    <t>Profit before tax</t>
  </si>
  <si>
    <t>Các khoản điều chỉnh tăng hoặc giảm lợi nhuận kế toán để xác định lợi nhuận chịu thuế thu nhập doanh nghiệp</t>
  </si>
  <si>
    <t>Adjustments</t>
  </si>
  <si>
    <t>- Các khoản điều chỉnh tăng</t>
  </si>
  <si>
    <t>- Adjustments to increase</t>
  </si>
  <si>
    <t>- Thù lao hội đồng quản trị</t>
  </si>
  <si>
    <t>- Adjustments to decrease</t>
  </si>
  <si>
    <t>- Các khoản điều chỉnh giảm:</t>
  </si>
  <si>
    <t>-  Cổ tức nhận được</t>
  </si>
  <si>
    <t>Tổng lợi nhuận tính thuế</t>
  </si>
  <si>
    <t>Taxable income</t>
  </si>
  <si>
    <t>Thuế suất thuế thu nhập doanh nghiệp</t>
  </si>
  <si>
    <t>Enterprise income tax rate</t>
  </si>
  <si>
    <t>Chi phí thuế TNDN tính trên thu nhập chịu thuế năm hiện hành</t>
  </si>
  <si>
    <t>Tax expenses in respect of the current year taxable profit</t>
  </si>
  <si>
    <t>Thuế TNDN được giảm theo Thông tư số 03/2009/TT-BTC ngày 13/01/2009 của Bộ Tài chính</t>
  </si>
  <si>
    <t>Adjustment of tax expenses in previous years and tax expenses in the current year</t>
  </si>
  <si>
    <t>Tatal</t>
  </si>
  <si>
    <t>CHI PHÍ THUẾ THU NHẬP DOANH NGHIỆP HOÃN LẠI</t>
  </si>
  <si>
    <t>DEFERRED TAX EXPENSE</t>
  </si>
  <si>
    <t>Chi phí thuế TNDN hoãn lại phát sinh từ các khoản chênh lệch tạm thời phải chịu thuế</t>
  </si>
  <si>
    <t>Deferred tax expenses arising from taxable temporary differences</t>
  </si>
  <si>
    <t>Chi phí thuế TNDN hoãn lại phát sinh từ việc hoàn nhập tài sản thuế thu nhập hoãn lại</t>
  </si>
  <si>
    <t>Deferred tax expenses arising from reservation deferred tax assets</t>
  </si>
  <si>
    <t>Thu nhập thuế TNDN hoãn lại phát sinh từ các khoản chênh lệch  tạm thời được khấu trừ (*)</t>
  </si>
  <si>
    <t>Deferred tax income arising from temporary difference (*)</t>
  </si>
  <si>
    <t>Thu nhập thuế TNDN hoãn lại phát sinh từ các khoản lỗ tính thuế và ưu đãi thuế chưa sử dụng (*)</t>
  </si>
  <si>
    <t>Deferred tax income arising from unused tax losses and credits (*)</t>
  </si>
  <si>
    <t>Thu nhập thuế TNDN hoãn lại phát sinh từ việc hoàn nhập thuế thu nhập hoãn lại phải trả (*)</t>
  </si>
  <si>
    <t>Deferred tax income arising from reversal of deferred tax liabilities (*)</t>
  </si>
  <si>
    <t>CÁC KHOẢN TIỀN VÀ TƯƠNG ĐƯƠNG TIỀN DOANH NGHIỆP NẮM GIỮ NHƯNG KHÔNG ĐƯỢC SỬ DỤNG</t>
  </si>
  <si>
    <t>Các khoản tiền nhận ký quỹ, ký cược</t>
  </si>
  <si>
    <t>Deposits, collateral received</t>
  </si>
  <si>
    <t>Tiền ký quỹ của nhà đầu tư</t>
  </si>
  <si>
    <t>Các khoản khác</t>
  </si>
  <si>
    <t>NHỮNG SỰ KIỆN PHÁT SINH SAU NGÀY KẾT THÚC KỲ KẾ TOÁN QUÝ 2 NĂM 2013</t>
  </si>
  <si>
    <t>EVENTS AFTER BALANCE SHEET DATE</t>
  </si>
  <si>
    <t>Không có sự kiện trọng yếu nào xảy ra sau ngày lập Báo cáo tài chính đòi hỏi được điều chỉnh hay công bố trên Báo cáo tài chính.</t>
  </si>
  <si>
    <t>There have been no significant events occurring after the balance sheet date, which would require adjustments or disclosures to be made in the financial statements.</t>
  </si>
  <si>
    <t>NHỮNG THÔNG TIN KHÁC</t>
  </si>
  <si>
    <t>- Công ty không thể ước tính được khoản lỗ hoạt động xảy ra trong tương lai đối với các khoản đầu tư chứng khoán  chưa niêm yết trên thị trường chứng khoán do không có thông tin thị trường về giá trị của các loại chứng khoán này để trích lập dự phòng giảm</t>
  </si>
  <si>
    <t>- Công ty đang theo dõi trên TK 331- "Phải trả người bán" khoản công nợ ứng trước cho Công ty Infotech để thực hiện mua phần mềm giao dịch, số tiền là 152.250 USD, tương đương 2.430.258.000 đồng tại thời điểm ghi sổ. Việc mua bán phần mềm giao dịch này hi</t>
  </si>
  <si>
    <t>- Trong năm, Công ty có hoạt động hỗ trợ các nhà đầu tư thông qua hợp đồng hợp tác đầu tư chứng khoán niêm yết. Tổng số dư các khoản hợp tác đầu tư này đến 31/12/2009 là 124.761.260.000 đồng, đang được theo dõi trên các khoản phải thu khác.</t>
  </si>
  <si>
    <t>NGHIỆP VỤ VÀ SỐ DƯ VỚI CÁC BÊN LIÊN QUAN</t>
  </si>
  <si>
    <t>TRANSACTION WITH RELATED PARTIES</t>
  </si>
  <si>
    <t>Trong năm, Công ty đã giao dịch với các bên lên quan như sau:</t>
  </si>
  <si>
    <t>During operation, there are a number of transactions between the companies with related parties as follows:</t>
  </si>
  <si>
    <t>Các bên liên quan</t>
  </si>
  <si>
    <t>Mối quan hệ</t>
  </si>
  <si>
    <t>Related parties</t>
  </si>
  <si>
    <t>Relation</t>
  </si>
  <si>
    <t>Góp vốn vào công ty</t>
  </si>
  <si>
    <t>Capital distribution</t>
  </si>
  <si>
    <t>- Công ty A</t>
  </si>
  <si>
    <t>- Company A</t>
  </si>
  <si>
    <t>- Công ty B</t>
  </si>
  <si>
    <t>- Company B</t>
  </si>
  <si>
    <t>Doanh thu bán hàng</t>
  </si>
  <si>
    <t>Revenue</t>
  </si>
  <si>
    <t>Mua hàng</t>
  </si>
  <si>
    <t>Purchase of raw materials</t>
  </si>
  <si>
    <t>Vay vốn</t>
  </si>
  <si>
    <t>Loans</t>
  </si>
  <si>
    <t>Lãi vay phải thu</t>
  </si>
  <si>
    <t>Interest receivables</t>
  </si>
  <si>
    <t>Số dư với các bên liên quan tại ngày kết thúc kỳ kế toán năm:</t>
  </si>
  <si>
    <t xml:space="preserve">Up to financial statements date, payments which have not been made with related parties are as follows: </t>
  </si>
  <si>
    <t>Phải thu</t>
  </si>
  <si>
    <t>Receivables</t>
  </si>
  <si>
    <t>Phải trả</t>
  </si>
  <si>
    <t>Liabilities</t>
  </si>
  <si>
    <t>SỐ LIỆU SO SÁNH</t>
  </si>
  <si>
    <t>COMPARATIVE FIGURES</t>
  </si>
  <si>
    <t>Số liệu so sánh từ mục 4 đến mục 16 là số liệu trên Báo cáo tài chính đã được kiểm toán kết thúc ngày 31/12/2012.</t>
  </si>
  <si>
    <t>The corresponding figures are those taken from the accounts for the fiscal year ended as at 31 December 2007, which was audited by Auditing and Accounting Financial Consultancy Company Limited (AASC).</t>
  </si>
  <si>
    <t>Một số chỉ tiêu đã được phân loại và trình bày lại do thay đổi chính sách kế toán.</t>
  </si>
  <si>
    <t>Those figures were reclassified in order to compare with figures of this year (if any).</t>
  </si>
  <si>
    <t>Phân loại và 
trình bày lại</t>
  </si>
  <si>
    <t>Trình bày trên BCTC năm trước</t>
  </si>
  <si>
    <t>Chênh lệch</t>
  </si>
  <si>
    <t>Code</t>
  </si>
  <si>
    <t>Reclassified
VND</t>
  </si>
  <si>
    <t>Presented on the last year financial statements 
VND</t>
  </si>
  <si>
    <t>Bảng cân đối kế toán</t>
  </si>
  <si>
    <t>Balance Sheet</t>
  </si>
  <si>
    <t>Phải thu hoạt động giao dịch chứng khoán</t>
  </si>
  <si>
    <t>Phải thu của tổ chức phát hành chứng khoán</t>
  </si>
  <si>
    <t>Tài sản ngắn hạn khác</t>
  </si>
  <si>
    <t>Người mua trả tiền trước</t>
  </si>
  <si>
    <t>Báo cáo Kết quả hoạt động kinh doanh</t>
  </si>
  <si>
    <t>Income Statements</t>
  </si>
  <si>
    <t>Doanh thu khác</t>
  </si>
  <si>
    <t>Báo cáo Lưu chuyển tiền tệ</t>
  </si>
  <si>
    <t>Cash flows Statements</t>
  </si>
  <si>
    <t>Một số chỉ tiêu đánh giá khái quát tình hình tài chính và kết quả hoạt động của Công ty</t>
  </si>
  <si>
    <t>Indices on overall financial situation and performance of the Company</t>
  </si>
  <si>
    <t>Đơn vị 
tính</t>
  </si>
  <si>
    <t>Năm 2009</t>
  </si>
  <si>
    <t>Năm 2008</t>
  </si>
  <si>
    <t>Index</t>
  </si>
  <si>
    <t>Unit</t>
  </si>
  <si>
    <t>1. Bố trí cơ cấu tài sản</t>
  </si>
  <si>
    <t>1. Asset ratios</t>
  </si>
  <si>
    <t>- Tài sản cố định/ Tổng tài sản</t>
  </si>
  <si>
    <t>- Fixed assets/ Total assets</t>
  </si>
  <si>
    <t>- Tài sản lưu động/ Tổng tài sản</t>
  </si>
  <si>
    <t>- Current assets/ Total assets</t>
  </si>
  <si>
    <t>2. Tỷ suất lợi nhuận</t>
  </si>
  <si>
    <t>2. Profitability ratios</t>
  </si>
  <si>
    <t>- Tỷ suất lợi nhuận trên doanh thu</t>
  </si>
  <si>
    <t>- Profit before tax/ Revenue</t>
  </si>
  <si>
    <t>- Tỷ suất lợi nhuận trên vốn chủ sở hữu</t>
  </si>
  <si>
    <t>- Profit after tax/ Chartered capital</t>
  </si>
  <si>
    <t>- Tỷ suất lợi nhuận trên tổng tài sản</t>
  </si>
  <si>
    <t>- Profit after tax/ Total assets</t>
  </si>
  <si>
    <t>3. Tình hình tài chính</t>
  </si>
  <si>
    <t>3. Financial situation</t>
  </si>
  <si>
    <t>- Tỷ lệ nợ phải trả/ Tổng tài sản</t>
  </si>
  <si>
    <t>- Liabilities/ Total assets</t>
  </si>
  <si>
    <t>- Khả năng thanh toán</t>
  </si>
  <si>
    <t>- Liquidity ratios</t>
  </si>
  <si>
    <t>Hiện thời: TSLĐ/ Nợ ngắn hạn</t>
  </si>
  <si>
    <t>lần</t>
  </si>
  <si>
    <t>General liquidity ratio: Current assets/ Current liabilities</t>
  </si>
  <si>
    <t>time</t>
  </si>
  <si>
    <t>Thanh toán nhanh: (TSLĐ - Hàng tồn kho)/ Nợ ngắn hạn</t>
  </si>
  <si>
    <t>Quick liquidity ratio: (Current assets - Inventories)/ Current liabilities</t>
  </si>
  <si>
    <t>Thanh toán bằng tiền: Tiền và tương đương tiền/ Nợ ngắn hạn</t>
  </si>
  <si>
    <t>Cash liquidity ratio: Cash and cash equivalents/ Current liabilities</t>
  </si>
  <si>
    <t>Số liệu so sánh từ mục 17 đến mục 19 là số liệu trên Báo cáo tài chính quý 1 năm 2012 kết thúc ngày 31/3/2012.</t>
  </si>
  <si>
    <t>Số liệu so sánh từ mục 17 đến mục 19 là số liệu trên Báo cáo tài chính quý 2 năm 2012 kết thúc ngày 30/6/2012.</t>
  </si>
  <si>
    <t>Hà Nội, Ngày 16 tháng 7 năm 2013</t>
  </si>
  <si>
    <t>Lê Thị Hồng Hạnh</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</si>
</sst>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Red]\(#,##0\);\-"/>
    <numFmt numFmtId="166" formatCode="_(* #,##0.0_);_(* \(#,##0.0\);_(* &quot;-&quot;??_);_(@_)"/>
    <numFmt numFmtId="167" formatCode="_(* #.##0_);_(* \(#.##0\);_(* &quot;-&quot;_);_(@_)"/>
    <numFmt numFmtId="168" formatCode="0.000%"/>
    <numFmt numFmtId="169" formatCode="##.##%"/>
    <numFmt numFmtId="170" formatCode="#,##0.00\ &quot;®&quot;_);[Red]\(#,##0.00\ &quot;®&quot;\)"/>
    <numFmt numFmtId="171" formatCode="#,##0.00\ &quot;®&quot;_);\(#,##0.00\ &quot;®&quot;\)"/>
    <numFmt numFmtId="172" formatCode="_-* #,##0_-;\-* #,##0_-;_-* &quot;-&quot;_-;_-@_-"/>
    <numFmt numFmtId="173" formatCode="_-* #,##0.00_-;\-* #,##0.00_-;_-* &quot;-&quot;??_-;_-@_-"/>
    <numFmt numFmtId="174" formatCode="&quot;\&quot;#,##0.00;[Red]&quot;\&quot;\-#,##0.00"/>
    <numFmt numFmtId="175" formatCode="&quot;\&quot;#,##0;[Red]&quot;\&quot;\-#,##0"/>
    <numFmt numFmtId="176" formatCode="0.0"/>
    <numFmt numFmtId="177" formatCode="#,##0;[Red]&quot;-&quot;#,##0"/>
    <numFmt numFmtId="178" formatCode="0.000"/>
    <numFmt numFmtId="179" formatCode="#,##0.00;[Red]&quot;-&quot;#,##0.00"/>
    <numFmt numFmtId="180" formatCode="mmm"/>
    <numFmt numFmtId="181" formatCode="##,###.##"/>
    <numFmt numFmtId="182" formatCode="#0.##"/>
    <numFmt numFmtId="183" formatCode="0.0%"/>
    <numFmt numFmtId="184" formatCode="_ * #,##0_ ;_ * \-#,##0_ ;_ * &quot;-&quot;_ ;_ @_ "/>
    <numFmt numFmtId="185" formatCode="#,##0;\(#,##0\)"/>
    <numFmt numFmtId="186" formatCode="_ &quot;R&quot;\ * #,##0_ ;_ &quot;R&quot;\ * \-#,##0_ ;_ &quot;R&quot;\ * &quot;-&quot;_ ;_ @_ "/>
    <numFmt numFmtId="187" formatCode="##,##0%"/>
    <numFmt numFmtId="188" formatCode="#,###%"/>
    <numFmt numFmtId="189" formatCode="##.##"/>
    <numFmt numFmtId="190" formatCode="###,###"/>
    <numFmt numFmtId="191" formatCode="###.###"/>
    <numFmt numFmtId="192" formatCode="##,###.####"/>
    <numFmt numFmtId="193" formatCode="\$#,##0\ ;\(\$#,##0\)"/>
    <numFmt numFmtId="194" formatCode="\t0.00%"/>
    <numFmt numFmtId="195" formatCode="##,##0.##"/>
    <numFmt numFmtId="196" formatCode="_-* #,##0\ _D_M_-;\-* #,##0\ _D_M_-;_-* &quot;-&quot;\ _D_M_-;_-@_-"/>
    <numFmt numFmtId="197" formatCode="_-* #,##0.00\ _D_M_-;\-* #,##0.00\ _D_M_-;_-* &quot;-&quot;??\ _D_M_-;_-@_-"/>
    <numFmt numFmtId="198" formatCode="\t#\ ??/??"/>
    <numFmt numFmtId="199" formatCode="_-[$€-2]* #,##0.00_-;\-[$€-2]* #,##0.00_-;_-[$€-2]* &quot;-&quot;??_-"/>
    <numFmt numFmtId="200" formatCode="#,##0\ "/>
    <numFmt numFmtId="201" formatCode="#,###"/>
    <numFmt numFmtId="202" formatCode="_-&quot;$&quot;* #,##0_-;\-&quot;$&quot;* #,##0_-;_-&quot;$&quot;* &quot;-&quot;_-;_-@_-"/>
    <numFmt numFmtId="203" formatCode="_-&quot;$&quot;* #,##0.00_-;\-&quot;$&quot;* #,##0.00_-;_-&quot;$&quot;* &quot;-&quot;??_-;_-@_-"/>
    <numFmt numFmtId="204" formatCode="#,##0\ &quot;$&quot;_);[Red]\(#,##0\ &quot;$&quot;\)"/>
    <numFmt numFmtId="205" formatCode="&quot;$&quot;###,0&quot;.&quot;00_);[Red]\(&quot;$&quot;###,0&quot;.&quot;00\)"/>
    <numFmt numFmtId="206" formatCode="0%_);\(0%\)"/>
    <numFmt numFmtId="207" formatCode="d"/>
    <numFmt numFmtId="208" formatCode="#"/>
    <numFmt numFmtId="209" formatCode="&quot;¡Ì&quot;#,##0;[Red]\-&quot;¡Ì&quot;#,##0"/>
    <numFmt numFmtId="210" formatCode="#,##0.00\ &quot;F&quot;;[Red]\-#,##0.00\ &quot;F&quot;"/>
    <numFmt numFmtId="211" formatCode="_-* #,##0\ &quot;F&quot;_-;\-* #,##0\ &quot;F&quot;_-;_-* &quot;-&quot;\ &quot;F&quot;_-;_-@_-"/>
    <numFmt numFmtId="212" formatCode="#,##0\ &quot;F&quot;;[Red]\-#,##0\ &quot;F&quot;"/>
    <numFmt numFmtId="213" formatCode="#,##0.00\ &quot;F&quot;;\-#,##0.00\ &quot;F&quot;"/>
    <numFmt numFmtId="214" formatCode="_-* #,##0\ &quot;DM&quot;_-;\-* #,##0\ &quot;DM&quot;_-;_-* &quot;-&quot;\ &quot;DM&quot;_-;_-@_-"/>
    <numFmt numFmtId="215" formatCode="_-* #,##0.00\ &quot;DM&quot;_-;\-* #,##0.00\ &quot;DM&quot;_-;_-* &quot;-&quot;??\ &quot;DM&quot;_-;_-@_-"/>
    <numFmt numFmtId="216" formatCode="_ * #,##0.00_ ;_ * \-#,##0.00_ ;_ * &quot;-&quot;??_ ;_ @_ "/>
  </numFmts>
  <fonts count="126">
    <font>
      <sz val="10"/>
      <name val="Arial"/>
      <family val="0"/>
    </font>
    <font>
      <sz val="11"/>
      <color indexed="8"/>
      <name val="Calibri"/>
      <family val="2"/>
    </font>
    <font>
      <sz val="8"/>
      <name val="Arial"/>
      <family val="2"/>
    </font>
    <font>
      <b/>
      <i/>
      <sz val="10.5"/>
      <name val="Times New Roman"/>
      <family val="1"/>
    </font>
    <font>
      <sz val="10.5"/>
      <name val="Times New Roman"/>
      <family val="1"/>
    </font>
    <font>
      <b/>
      <sz val="10.5"/>
      <name val="Times New Roman"/>
      <family val="1"/>
    </font>
    <font>
      <i/>
      <sz val="10.5"/>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5"/>
      <color indexed="9"/>
      <name val="Times New Roman"/>
      <family val="1"/>
    </font>
    <font>
      <sz val="12"/>
      <name val=".VnTime"/>
      <family val="2"/>
    </font>
    <font>
      <b/>
      <sz val="10"/>
      <color indexed="10"/>
      <name val="Times New Roman"/>
      <family val="1"/>
    </font>
    <font>
      <b/>
      <sz val="10.5"/>
      <color indexed="12"/>
      <name val="Times New Roman"/>
      <family val="1"/>
    </font>
    <font>
      <b/>
      <i/>
      <u val="single"/>
      <sz val="10"/>
      <name val="Times New Roman"/>
      <family val="1"/>
    </font>
    <font>
      <b/>
      <sz val="10.5"/>
      <color indexed="9"/>
      <name val="Times New Roman"/>
      <family val="1"/>
    </font>
    <font>
      <sz val="10.5"/>
      <name val="Arial"/>
      <family val="2"/>
    </font>
    <font>
      <i/>
      <sz val="10.5"/>
      <color indexed="9"/>
      <name val="Times New Roman"/>
      <family val="1"/>
    </font>
    <font>
      <sz val="10"/>
      <name val=".VnArial"/>
      <family val="2"/>
    </font>
    <font>
      <sz val="10.5"/>
      <color indexed="8"/>
      <name val="Times New Roman"/>
      <family val="1"/>
    </font>
    <font>
      <b/>
      <sz val="10.5"/>
      <color indexed="8"/>
      <name val="Times New Roman"/>
      <family val="1"/>
    </font>
    <font>
      <i/>
      <sz val="10.5"/>
      <color indexed="8"/>
      <name val="Times New Roman"/>
      <family val="1"/>
    </font>
    <font>
      <b/>
      <sz val="10.5"/>
      <color indexed="10"/>
      <name val="Times New Roman"/>
      <family val="1"/>
    </font>
    <font>
      <sz val="10.5"/>
      <color indexed="10"/>
      <name val="Times New Roman"/>
      <family val="1"/>
    </font>
    <font>
      <b/>
      <i/>
      <sz val="10.5"/>
      <color indexed="8"/>
      <name val="Times New Roman"/>
      <family val="1"/>
    </font>
    <font>
      <sz val="10.5"/>
      <name val=".VnTime"/>
      <family val="2"/>
    </font>
    <font>
      <b/>
      <sz val="10"/>
      <name val="SVNtimes new roman"/>
      <family val="2"/>
    </font>
    <font>
      <sz val="14"/>
      <name val=".VnTime"/>
      <family val="2"/>
    </font>
    <font>
      <sz val="10"/>
      <name val="?? ??"/>
      <family val="1"/>
    </font>
    <font>
      <sz val="16"/>
      <name val="AngsanaUPC"/>
      <family val="3"/>
    </font>
    <font>
      <sz val="12"/>
      <name val="????"/>
      <family val="1"/>
    </font>
    <font>
      <sz val="12"/>
      <name val="Courier"/>
      <family val="3"/>
    </font>
    <font>
      <sz val="12"/>
      <name val="???"/>
      <family val="1"/>
    </font>
    <font>
      <sz val="12"/>
      <name val="|??¢¥¢¬¨Ï"/>
      <family val="1"/>
    </font>
    <font>
      <sz val="10"/>
      <color indexed="8"/>
      <name val="Arial"/>
      <family val="2"/>
    </font>
    <font>
      <sz val="10"/>
      <name val="MS Sans Serif"/>
      <family val="2"/>
    </font>
    <font>
      <sz val="10"/>
      <name val=".VnTime"/>
      <family val="2"/>
    </font>
    <font>
      <sz val="11"/>
      <name val="‚l‚r ‚oƒSƒVƒbƒN"/>
      <family val="3"/>
    </font>
    <font>
      <sz val="11"/>
      <name val="–¾’©"/>
      <family val="1"/>
    </font>
    <font>
      <sz val="14"/>
      <name val="Terminal"/>
      <family val="3"/>
    </font>
    <font>
      <sz val="12"/>
      <name val="¹UAAA¼"/>
      <family val="3"/>
    </font>
    <font>
      <sz val="12"/>
      <name val="¹ÙÅÁÃ¼"/>
      <family val="1"/>
    </font>
    <font>
      <sz val="8"/>
      <name val="Times New Roman"/>
      <family val="1"/>
    </font>
    <font>
      <sz val="11"/>
      <name val="µ¸¿ò"/>
      <family val="0"/>
    </font>
    <font>
      <b/>
      <sz val="10"/>
      <name val="Helv"/>
      <family val="0"/>
    </font>
    <font>
      <b/>
      <sz val="8"/>
      <color indexed="12"/>
      <name val="Arial"/>
      <family val="2"/>
    </font>
    <font>
      <sz val="8"/>
      <color indexed="8"/>
      <name val="Arial"/>
      <family val="2"/>
    </font>
    <font>
      <sz val="8"/>
      <name val="SVNtimes new roman"/>
      <family val="2"/>
    </font>
    <font>
      <sz val="10"/>
      <name val="VNI-Aptima"/>
      <family val="0"/>
    </font>
    <font>
      <sz val="10"/>
      <name val="Times New Roman"/>
      <family val="1"/>
    </font>
    <font>
      <sz val="11"/>
      <name val="VNarial"/>
      <family val="0"/>
    </font>
    <font>
      <sz val="10"/>
      <name val="MS Serif"/>
      <family val="1"/>
    </font>
    <font>
      <sz val="10"/>
      <name val="Courier"/>
      <family val="3"/>
    </font>
    <font>
      <sz val="13"/>
      <name val=".VnTime"/>
      <family val="2"/>
    </font>
    <font>
      <sz val="11"/>
      <name val="VNcentury Gothic"/>
      <family val="0"/>
    </font>
    <font>
      <b/>
      <sz val="15"/>
      <name val="VNcentury Gothic"/>
      <family val="0"/>
    </font>
    <font>
      <sz val="12"/>
      <name val="SVNtimes new roman"/>
      <family val="2"/>
    </font>
    <font>
      <sz val="10"/>
      <name val="SVNtimes new roman"/>
      <family val="2"/>
    </font>
    <font>
      <b/>
      <sz val="12"/>
      <color indexed="8"/>
      <name val=".VnTime"/>
      <family val="2"/>
    </font>
    <font>
      <sz val="10"/>
      <color indexed="16"/>
      <name val="MS Serif"/>
      <family val="1"/>
    </font>
    <font>
      <b/>
      <sz val="12"/>
      <name val="Helv"/>
      <family val="0"/>
    </font>
    <font>
      <b/>
      <sz val="12"/>
      <name val="Arial"/>
      <family val="2"/>
    </font>
    <font>
      <b/>
      <sz val="10"/>
      <name val="Arial"/>
      <family val="2"/>
    </font>
    <font>
      <b/>
      <sz val="18"/>
      <name val="Arial"/>
      <family val="2"/>
    </font>
    <font>
      <sz val="12"/>
      <name val="VNI-Aptima"/>
      <family val="0"/>
    </font>
    <font>
      <b/>
      <sz val="11"/>
      <name val="Helv"/>
      <family val="0"/>
    </font>
    <font>
      <sz val="10"/>
      <name val=".VnAvant"/>
      <family val="2"/>
    </font>
    <font>
      <sz val="12"/>
      <name val="Arial"/>
      <family val="2"/>
    </font>
    <font>
      <sz val="7"/>
      <name val="Small Fonts"/>
      <family val="2"/>
    </font>
    <font>
      <b/>
      <sz val="12"/>
      <name val="VN-NTime"/>
      <family val="0"/>
    </font>
    <font>
      <b/>
      <i/>
      <sz val="16"/>
      <name val="Helv"/>
      <family val="2"/>
    </font>
    <font>
      <sz val="11"/>
      <color indexed="8"/>
      <name val="Times New Roman"/>
      <family val="2"/>
    </font>
    <font>
      <sz val="11"/>
      <name val="Times New Roman"/>
      <family val="1"/>
    </font>
    <font>
      <sz val="10"/>
      <name val="Tms Rmn"/>
      <family val="1"/>
    </font>
    <font>
      <sz val="11"/>
      <name val="3C_Times_T"/>
      <family val="0"/>
    </font>
    <font>
      <b/>
      <sz val="18"/>
      <color indexed="8"/>
      <name val="Cambria"/>
      <family val="1"/>
    </font>
    <font>
      <b/>
      <sz val="8"/>
      <color indexed="8"/>
      <name val="Helv"/>
      <family val="2"/>
    </font>
    <font>
      <sz val="10"/>
      <name val="Symbol"/>
      <family val="1"/>
    </font>
    <font>
      <b/>
      <sz val="13"/>
      <color indexed="8"/>
      <name val=".VnTimeH"/>
      <family val="2"/>
    </font>
    <font>
      <b/>
      <sz val="10"/>
      <color indexed="10"/>
      <name val="Arial"/>
      <family val="2"/>
    </font>
    <font>
      <sz val="10"/>
      <name val="VNtimes new roman"/>
      <family val="2"/>
    </font>
    <font>
      <b/>
      <sz val="12"/>
      <name val=".VnTime"/>
      <family val="2"/>
    </font>
    <font>
      <b/>
      <sz val="10"/>
      <name val=".VnTime"/>
      <family val="2"/>
    </font>
    <font>
      <sz val="9"/>
      <name val=".VnTime"/>
      <family val="2"/>
    </font>
    <font>
      <sz val="14"/>
      <name val=".VnArial"/>
      <family val="2"/>
    </font>
    <font>
      <sz val="22"/>
      <name val="ＭＳ 明朝"/>
      <family val="1"/>
    </font>
    <font>
      <sz val="14"/>
      <name val="뼻뮝"/>
      <family val="3"/>
    </font>
    <font>
      <sz val="12"/>
      <color indexed="8"/>
      <name val="바탕체"/>
      <family val="1"/>
    </font>
    <font>
      <sz val="12"/>
      <name val="뼻뮝"/>
      <family val="3"/>
    </font>
    <font>
      <sz val="9"/>
      <name val="Arial"/>
      <family val="2"/>
    </font>
    <font>
      <sz val="12"/>
      <name val="바탕체"/>
      <family val="1"/>
    </font>
    <font>
      <sz val="10"/>
      <name val="굴림체"/>
      <family val="3"/>
    </font>
    <font>
      <sz val="14"/>
      <name val="ＭＳ 明朝"/>
      <family val="1"/>
    </font>
    <font>
      <sz val="10"/>
      <name val=" "/>
      <family val="1"/>
    </font>
    <font>
      <sz val="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27"/>
      </patternFill>
    </fill>
    <fill>
      <patternFill patternType="lightUp">
        <fgColor indexed="9"/>
        <bgColor indexed="26"/>
      </patternFill>
    </fill>
    <fill>
      <patternFill patternType="solid">
        <fgColor rgb="FFC6EFCE"/>
        <bgColor indexed="64"/>
      </patternFill>
    </fill>
    <fill>
      <patternFill patternType="solid">
        <fgColor indexed="22"/>
        <bgColor indexed="64"/>
      </patternFill>
    </fill>
    <fill>
      <patternFill patternType="solid">
        <fgColor indexed="27"/>
        <bgColor indexed="64"/>
      </patternFill>
    </fill>
    <fill>
      <patternFill patternType="solid">
        <fgColor rgb="FFFFCC99"/>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rgb="FFFFEB9C"/>
        <bgColor indexed="64"/>
      </patternFill>
    </fill>
    <fill>
      <patternFill patternType="solid">
        <fgColor rgb="FFFFFFCC"/>
        <bgColor indexed="64"/>
      </patternFill>
    </fill>
    <fill>
      <patternFill patternType="gray125">
        <fgColor indexed="35"/>
      </patternFill>
    </fill>
    <fill>
      <patternFill patternType="solid">
        <fgColor theme="0"/>
        <bgColor indexed="64"/>
      </patternFill>
    </fill>
    <fill>
      <patternFill patternType="solid">
        <fgColor rgb="FFFF0000"/>
        <bgColor indexed="64"/>
      </patternFill>
    </fill>
    <fill>
      <patternFill patternType="solid">
        <fgColor indexed="13"/>
        <bgColor indexed="64"/>
      </patternFill>
    </fill>
  </fills>
  <borders count="32">
    <border>
      <left/>
      <right/>
      <top/>
      <bottom/>
      <diagonal/>
    </border>
    <border>
      <left style="thin"/>
      <right style="thin"/>
      <top style="dotted"/>
      <bottom style="dotted"/>
    </border>
    <border>
      <left style="thin">
        <color rgb="FF7F7F7F"/>
      </left>
      <right style="thin">
        <color rgb="FF7F7F7F"/>
      </right>
      <top style="thin">
        <color rgb="FF7F7F7F"/>
      </top>
      <bottom style="thin">
        <color rgb="FF7F7F7F"/>
      </bottom>
    </border>
    <border>
      <left>
        <color indexed="63"/>
      </left>
      <right>
        <color indexed="63"/>
      </right>
      <top>
        <color indexed="63"/>
      </top>
      <bottom style="hair"/>
    </border>
    <border>
      <left style="thin"/>
      <right style="thin"/>
      <top style="hair"/>
      <bottom style="hair"/>
    </border>
    <border>
      <left style="double">
        <color rgb="FF3F3F3F"/>
      </left>
      <right style="double">
        <color rgb="FF3F3F3F"/>
      </right>
      <top style="double">
        <color rgb="FF3F3F3F"/>
      </top>
      <bottom style="double">
        <color rgb="FF3F3F3F"/>
      </bottom>
    </border>
    <border>
      <left style="thin"/>
      <right style="thin"/>
      <top/>
      <bottom style="thin"/>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style="medium"/>
      <bottom style="medium"/>
    </border>
    <border>
      <left>
        <color indexed="63"/>
      </left>
      <right>
        <color indexed="63"/>
      </right>
      <top style="thin"/>
      <bottom style="thin"/>
    </border>
    <border>
      <left/>
      <right/>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medium"/>
      <right style="medium"/>
      <top style="medium"/>
      <bottom style="mediu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color indexed="63"/>
      </right>
      <top style="thin"/>
      <bottom style="thin"/>
    </border>
    <border>
      <left style="thin"/>
      <right style="thin"/>
      <top>
        <color indexed="63"/>
      </top>
      <bottom style="hair"/>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double"/>
      <bottom>
        <color indexed="63"/>
      </bottom>
    </border>
    <border>
      <left>
        <color indexed="63"/>
      </left>
      <right>
        <color indexed="63"/>
      </right>
      <top>
        <color indexed="63"/>
      </top>
      <bottom style="double"/>
    </border>
  </borders>
  <cellStyleXfs count="3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9" fontId="40" fillId="0" borderId="1">
      <alignment horizontal="center"/>
      <protection hidden="1"/>
    </xf>
    <xf numFmtId="170" fontId="41" fillId="0" borderId="0" applyFont="0" applyFill="0" applyBorder="0" applyAlignment="0" applyProtection="0"/>
    <xf numFmtId="0" fontId="42" fillId="0" borderId="0" applyFont="0" applyFill="0" applyBorder="0" applyAlignment="0" applyProtection="0"/>
    <xf numFmtId="171" fontId="41"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2" fontId="43" fillId="0" borderId="0" applyFont="0" applyFill="0" applyBorder="0" applyAlignment="0" applyProtection="0"/>
    <xf numFmtId="44" fontId="43" fillId="0" borderId="0" applyFont="0" applyFill="0" applyBorder="0" applyAlignment="0" applyProtection="0"/>
    <xf numFmtId="41" fontId="0" fillId="0" borderId="0" applyFont="0" applyFill="0" applyBorder="0" applyAlignment="0" applyProtection="0"/>
    <xf numFmtId="172" fontId="44" fillId="0" borderId="0" applyFont="0" applyFill="0" applyBorder="0" applyAlignment="0" applyProtection="0"/>
    <xf numFmtId="173" fontId="44" fillId="0" borderId="0" applyFont="0" applyFill="0" applyBorder="0" applyAlignment="0" applyProtection="0"/>
    <xf numFmtId="6" fontId="45" fillId="0" borderId="0" applyFont="0" applyFill="0" applyBorder="0" applyAlignment="0" applyProtection="0"/>
    <xf numFmtId="0" fontId="46"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47" fillId="0" borderId="0">
      <alignment/>
      <protection/>
    </xf>
    <xf numFmtId="0" fontId="0" fillId="0" borderId="0" applyNumberFormat="0" applyFill="0" applyBorder="0" applyAlignment="0" applyProtection="0"/>
    <xf numFmtId="0" fontId="48" fillId="0" borderId="0">
      <alignment vertical="top"/>
      <protection/>
    </xf>
    <xf numFmtId="0" fontId="48" fillId="0" borderId="0">
      <alignment vertical="top"/>
      <protection/>
    </xf>
    <xf numFmtId="0" fontId="48" fillId="0" borderId="0">
      <alignment vertical="top"/>
      <protection/>
    </xf>
    <xf numFmtId="0" fontId="48" fillId="0" borderId="0">
      <alignment vertical="top"/>
      <protection/>
    </xf>
    <xf numFmtId="0" fontId="48" fillId="0" borderId="0">
      <alignment vertical="top"/>
      <protection/>
    </xf>
    <xf numFmtId="0" fontId="48" fillId="0" borderId="0">
      <alignment vertical="top"/>
      <protection/>
    </xf>
    <xf numFmtId="0" fontId="0" fillId="0" borderId="0">
      <alignment/>
      <protection/>
    </xf>
    <xf numFmtId="0" fontId="0" fillId="0" borderId="0">
      <alignment/>
      <protection/>
    </xf>
    <xf numFmtId="0" fontId="0" fillId="0" borderId="0">
      <alignment/>
      <protection/>
    </xf>
    <xf numFmtId="0" fontId="49" fillId="0" borderId="0" applyFont="0" applyFill="0" applyBorder="0" applyAlignment="0" applyProtection="0"/>
    <xf numFmtId="0" fontId="48" fillId="0" borderId="0">
      <alignment vertical="top"/>
      <protection/>
    </xf>
    <xf numFmtId="0" fontId="48" fillId="0" borderId="0">
      <alignment vertical="top"/>
      <protection/>
    </xf>
    <xf numFmtId="0" fontId="48" fillId="0" borderId="0">
      <alignment vertical="top"/>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8" fillId="0" borderId="0">
      <alignment vertical="top"/>
      <protection/>
    </xf>
    <xf numFmtId="0" fontId="48" fillId="0" borderId="0">
      <alignment vertical="top"/>
      <protection/>
    </xf>
    <xf numFmtId="0" fontId="48" fillId="0" borderId="0">
      <alignment vertical="top"/>
      <protection/>
    </xf>
    <xf numFmtId="0" fontId="48" fillId="0" borderId="0">
      <alignment vertical="top"/>
      <protection/>
    </xf>
    <xf numFmtId="0" fontId="48" fillId="0" borderId="0">
      <alignment vertical="top"/>
      <protection/>
    </xf>
    <xf numFmtId="0" fontId="48" fillId="0" borderId="0">
      <alignment vertical="top"/>
      <protection/>
    </xf>
    <xf numFmtId="0" fontId="48" fillId="0" borderId="0">
      <alignment vertical="top"/>
      <protection/>
    </xf>
    <xf numFmtId="0" fontId="48" fillId="0" borderId="0">
      <alignment vertical="top"/>
      <protection/>
    </xf>
    <xf numFmtId="0" fontId="48" fillId="0" borderId="0">
      <alignment vertical="top"/>
      <protection/>
    </xf>
    <xf numFmtId="0" fontId="48" fillId="0" borderId="0">
      <alignment vertical="top"/>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74" fontId="51" fillId="0" borderId="0" applyFont="0" applyFill="0" applyBorder="0" applyAlignment="0" applyProtection="0"/>
    <xf numFmtId="175" fontId="51" fillId="0" borderId="0" applyFont="0" applyFill="0" applyBorder="0" applyAlignment="0" applyProtection="0"/>
    <xf numFmtId="0" fontId="52" fillId="0" borderId="0">
      <alignment/>
      <protection/>
    </xf>
    <xf numFmtId="0" fontId="53" fillId="0" borderId="0">
      <alignment/>
      <protection/>
    </xf>
    <xf numFmtId="0" fontId="52" fillId="0" borderId="0">
      <alignment/>
      <protection/>
    </xf>
    <xf numFmtId="0" fontId="25" fillId="0" borderId="0">
      <alignment/>
      <protection/>
    </xf>
    <xf numFmtId="0" fontId="109" fillId="2" borderId="0" applyNumberFormat="0" applyBorder="0" applyAlignment="0" applyProtection="0"/>
    <xf numFmtId="0" fontId="109" fillId="3" borderId="0" applyNumberFormat="0" applyBorder="0" applyAlignment="0" applyProtection="0"/>
    <xf numFmtId="0" fontId="109" fillId="4" borderId="0" applyNumberFormat="0" applyBorder="0" applyAlignment="0" applyProtection="0"/>
    <xf numFmtId="0" fontId="109" fillId="5" borderId="0" applyNumberFormat="0" applyBorder="0" applyAlignment="0" applyProtection="0"/>
    <xf numFmtId="0" fontId="109" fillId="6" borderId="0" applyNumberFormat="0" applyBorder="0" applyAlignment="0" applyProtection="0"/>
    <xf numFmtId="0" fontId="109" fillId="7" borderId="0" applyNumberFormat="0" applyBorder="0" applyAlignment="0" applyProtection="0"/>
    <xf numFmtId="0" fontId="109" fillId="8" borderId="0" applyNumberFormat="0" applyBorder="0" applyAlignment="0" applyProtection="0"/>
    <xf numFmtId="0" fontId="109" fillId="9" borderId="0" applyNumberFormat="0" applyBorder="0" applyAlignment="0" applyProtection="0"/>
    <xf numFmtId="0" fontId="109" fillId="10" borderId="0" applyNumberFormat="0" applyBorder="0" applyAlignment="0" applyProtection="0"/>
    <xf numFmtId="0" fontId="109" fillId="11" borderId="0" applyNumberFormat="0" applyBorder="0" applyAlignment="0" applyProtection="0"/>
    <xf numFmtId="0" fontId="109" fillId="12" borderId="0" applyNumberFormat="0" applyBorder="0" applyAlignment="0" applyProtection="0"/>
    <xf numFmtId="0" fontId="109" fillId="13" borderId="0" applyNumberFormat="0" applyBorder="0" applyAlignment="0" applyProtection="0"/>
    <xf numFmtId="0" fontId="110" fillId="14" borderId="0" applyNumberFormat="0" applyBorder="0" applyAlignment="0" applyProtection="0"/>
    <xf numFmtId="0" fontId="110" fillId="15" borderId="0" applyNumberFormat="0" applyBorder="0" applyAlignment="0" applyProtection="0"/>
    <xf numFmtId="0" fontId="110" fillId="16" borderId="0" applyNumberFormat="0" applyBorder="0" applyAlignment="0" applyProtection="0"/>
    <xf numFmtId="0" fontId="110" fillId="17" borderId="0" applyNumberFormat="0" applyBorder="0" applyAlignment="0" applyProtection="0"/>
    <xf numFmtId="0" fontId="110" fillId="18" borderId="0" applyNumberFormat="0" applyBorder="0" applyAlignment="0" applyProtection="0"/>
    <xf numFmtId="0" fontId="110" fillId="19" borderId="0" applyNumberFormat="0" applyBorder="0" applyAlignment="0" applyProtection="0"/>
    <xf numFmtId="0" fontId="110" fillId="20" borderId="0" applyNumberFormat="0" applyBorder="0" applyAlignment="0" applyProtection="0"/>
    <xf numFmtId="0" fontId="110" fillId="21" borderId="0" applyNumberFormat="0" applyBorder="0" applyAlignment="0" applyProtection="0"/>
    <xf numFmtId="0" fontId="110" fillId="22" borderId="0" applyNumberFormat="0" applyBorder="0" applyAlignment="0" applyProtection="0"/>
    <xf numFmtId="0" fontId="110" fillId="23" borderId="0" applyNumberFormat="0" applyBorder="0" applyAlignment="0" applyProtection="0"/>
    <xf numFmtId="0" fontId="110" fillId="24" borderId="0" applyNumberFormat="0" applyBorder="0" applyAlignment="0" applyProtection="0"/>
    <xf numFmtId="0" fontId="110" fillId="25" borderId="0" applyNumberFormat="0" applyBorder="0" applyAlignment="0" applyProtection="0"/>
    <xf numFmtId="0" fontId="0" fillId="0" borderId="0" applyFont="0" applyFill="0" applyBorder="0" applyAlignment="0" applyProtection="0"/>
    <xf numFmtId="0" fontId="54" fillId="0" borderId="0" applyFont="0" applyFill="0" applyBorder="0" applyAlignment="0" applyProtection="0"/>
    <xf numFmtId="174" fontId="55" fillId="0" borderId="0" applyFont="0" applyFill="0" applyBorder="0" applyAlignment="0" applyProtection="0"/>
    <xf numFmtId="176" fontId="0" fillId="0" borderId="0" applyFont="0" applyFill="0" applyBorder="0" applyAlignment="0" applyProtection="0"/>
    <xf numFmtId="0" fontId="54" fillId="0" borderId="0" applyFont="0" applyFill="0" applyBorder="0" applyAlignment="0" applyProtection="0"/>
    <xf numFmtId="175" fontId="55" fillId="0" borderId="0" applyFont="0" applyFill="0" applyBorder="0" applyAlignment="0" applyProtection="0"/>
    <xf numFmtId="0" fontId="56" fillId="0" borderId="0">
      <alignment horizontal="center" wrapText="1"/>
      <protection locked="0"/>
    </xf>
    <xf numFmtId="0" fontId="0" fillId="0" borderId="0" applyFont="0" applyFill="0" applyBorder="0" applyAlignment="0" applyProtection="0"/>
    <xf numFmtId="0" fontId="54" fillId="0" borderId="0" applyFont="0" applyFill="0" applyBorder="0" applyAlignment="0" applyProtection="0"/>
    <xf numFmtId="177" fontId="55" fillId="0" borderId="0" applyFont="0" applyFill="0" applyBorder="0" applyAlignment="0" applyProtection="0"/>
    <xf numFmtId="178" fontId="0" fillId="0" borderId="0" applyFont="0" applyFill="0" applyBorder="0" applyAlignment="0" applyProtection="0"/>
    <xf numFmtId="0" fontId="54" fillId="0" borderId="0" applyFont="0" applyFill="0" applyBorder="0" applyAlignment="0" applyProtection="0"/>
    <xf numFmtId="179" fontId="55" fillId="0" borderId="0" applyFont="0" applyFill="0" applyBorder="0" applyAlignment="0" applyProtection="0"/>
    <xf numFmtId="0" fontId="111" fillId="26" borderId="0" applyNumberFormat="0" applyBorder="0" applyAlignment="0" applyProtection="0"/>
    <xf numFmtId="0" fontId="25" fillId="0" borderId="0">
      <alignment/>
      <protection/>
    </xf>
    <xf numFmtId="0" fontId="54" fillId="0" borderId="0">
      <alignment/>
      <protection/>
    </xf>
    <xf numFmtId="0" fontId="57" fillId="0" borderId="0">
      <alignment/>
      <protection/>
    </xf>
    <xf numFmtId="0" fontId="54" fillId="0" borderId="0">
      <alignment/>
      <protection/>
    </xf>
    <xf numFmtId="0" fontId="55" fillId="0" borderId="0">
      <alignment/>
      <protection/>
    </xf>
    <xf numFmtId="180" fontId="0" fillId="0" borderId="0" applyFill="0" applyBorder="0" applyAlignment="0">
      <protection/>
    </xf>
    <xf numFmtId="0" fontId="112" fillId="27" borderId="2" applyNumberFormat="0" applyAlignment="0" applyProtection="0"/>
    <xf numFmtId="0" fontId="58" fillId="0" borderId="0">
      <alignment/>
      <protection/>
    </xf>
    <xf numFmtId="181" fontId="59" fillId="0" borderId="3" applyBorder="0">
      <alignment/>
      <protection/>
    </xf>
    <xf numFmtId="181" fontId="60" fillId="0" borderId="4">
      <alignment/>
      <protection locked="0"/>
    </xf>
    <xf numFmtId="182" fontId="61" fillId="0" borderId="4">
      <alignment/>
      <protection/>
    </xf>
    <xf numFmtId="0" fontId="113" fillId="28" borderId="5" applyNumberFormat="0" applyAlignment="0" applyProtection="0"/>
    <xf numFmtId="1" fontId="62" fillId="0" borderId="6" applyBorder="0">
      <alignment/>
      <protection/>
    </xf>
    <xf numFmtId="43" fontId="0" fillId="0" borderId="0" applyFont="0" applyFill="0" applyBorder="0" applyAlignment="0" applyProtection="0"/>
    <xf numFmtId="41" fontId="0" fillId="0" borderId="0" applyFont="0" applyFill="0" applyBorder="0" applyAlignment="0" applyProtection="0"/>
    <xf numFmtId="183" fontId="25" fillId="0" borderId="0" applyFont="0" applyFill="0" applyBorder="0" applyAlignment="0" applyProtection="0"/>
    <xf numFmtId="183"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43" fontId="0" fillId="0" borderId="0" applyFont="0" applyFill="0" applyBorder="0" applyAlignment="0" applyProtection="0"/>
    <xf numFmtId="185" fontId="63" fillId="0" borderId="0">
      <alignment/>
      <protection/>
    </xf>
    <xf numFmtId="167" fontId="64" fillId="0" borderId="0">
      <alignment/>
      <protection/>
    </xf>
    <xf numFmtId="3" fontId="0" fillId="0" borderId="0" applyFont="0" applyFill="0" applyBorder="0" applyAlignment="0" applyProtection="0"/>
    <xf numFmtId="0" fontId="65" fillId="0" borderId="0" applyNumberFormat="0" applyAlignment="0">
      <protection/>
    </xf>
    <xf numFmtId="0" fontId="66" fillId="0" borderId="0" applyNumberFormat="0" applyAlignment="0">
      <protection/>
    </xf>
    <xf numFmtId="186" fontId="67" fillId="0" borderId="0" applyFont="0" applyFill="0" applyBorder="0" applyAlignment="0" applyProtection="0"/>
    <xf numFmtId="187" fontId="68" fillId="0" borderId="0">
      <alignment/>
      <protection locked="0"/>
    </xf>
    <xf numFmtId="188" fontId="68" fillId="0" borderId="0">
      <alignment/>
      <protection locked="0"/>
    </xf>
    <xf numFmtId="189" fontId="69" fillId="0" borderId="7">
      <alignment/>
      <protection locked="0"/>
    </xf>
    <xf numFmtId="190" fontId="68" fillId="0" borderId="0">
      <alignment/>
      <protection locked="0"/>
    </xf>
    <xf numFmtId="191" fontId="68" fillId="0" borderId="0">
      <alignment/>
      <protection locked="0"/>
    </xf>
    <xf numFmtId="190" fontId="68" fillId="0" borderId="0" applyNumberFormat="0">
      <alignment/>
      <protection locked="0"/>
    </xf>
    <xf numFmtId="190" fontId="68" fillId="0" borderId="0">
      <alignment/>
      <protection locked="0"/>
    </xf>
    <xf numFmtId="181" fontId="70" fillId="0" borderId="1">
      <alignment/>
      <protection/>
    </xf>
    <xf numFmtId="192" fontId="70" fillId="0" borderId="1">
      <alignment/>
      <protection/>
    </xf>
    <xf numFmtId="44" fontId="0" fillId="0" borderId="0" applyFont="0" applyFill="0" applyBorder="0" applyAlignment="0" applyProtection="0"/>
    <xf numFmtId="42" fontId="0" fillId="0" borderId="0" applyFont="0" applyFill="0" applyBorder="0" applyAlignment="0" applyProtection="0"/>
    <xf numFmtId="193" fontId="0" fillId="0" borderId="0" applyFont="0" applyFill="0" applyBorder="0" applyAlignment="0" applyProtection="0"/>
    <xf numFmtId="194" fontId="0" fillId="0" borderId="0">
      <alignment/>
      <protection/>
    </xf>
    <xf numFmtId="181" fontId="40" fillId="0" borderId="1">
      <alignment horizontal="center"/>
      <protection hidden="1"/>
    </xf>
    <xf numFmtId="195" fontId="71" fillId="0" borderId="1">
      <alignment horizontal="center"/>
      <protection hidden="1"/>
    </xf>
    <xf numFmtId="2" fontId="40" fillId="0" borderId="1">
      <alignment horizontal="center"/>
      <protection hidden="1"/>
    </xf>
    <xf numFmtId="0"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8" fontId="0" fillId="0" borderId="0">
      <alignment/>
      <protection/>
    </xf>
    <xf numFmtId="0" fontId="25" fillId="0" borderId="0" applyNumberFormat="0" applyBorder="0" applyAlignment="0">
      <protection/>
    </xf>
    <xf numFmtId="0" fontId="72" fillId="29"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3" fillId="0" borderId="0" applyNumberFormat="0" applyAlignment="0">
      <protection/>
    </xf>
    <xf numFmtId="199" fontId="25" fillId="0" borderId="0" applyFont="0" applyFill="0" applyBorder="0" applyAlignment="0" applyProtection="0"/>
    <xf numFmtId="0" fontId="114" fillId="0" borderId="0" applyNumberFormat="0" applyFill="0" applyBorder="0" applyAlignment="0" applyProtection="0"/>
    <xf numFmtId="2" fontId="0" fillId="0" borderId="0" applyFont="0" applyFill="0" applyBorder="0" applyAlignment="0" applyProtection="0"/>
    <xf numFmtId="200" fontId="25" fillId="0" borderId="8" applyFont="0" applyFill="0" applyBorder="0" applyProtection="0">
      <alignment/>
    </xf>
    <xf numFmtId="0" fontId="115" fillId="31" borderId="0" applyNumberFormat="0" applyBorder="0" applyAlignment="0" applyProtection="0"/>
    <xf numFmtId="38" fontId="2" fillId="32" borderId="0" applyNumberFormat="0" applyBorder="0" applyAlignment="0" applyProtection="0"/>
    <xf numFmtId="0" fontId="0" fillId="0" borderId="0">
      <alignment/>
      <protection/>
    </xf>
    <xf numFmtId="0" fontId="74" fillId="0" borderId="0">
      <alignment horizontal="left"/>
      <protection/>
    </xf>
    <xf numFmtId="0" fontId="75" fillId="0" borderId="9" applyNumberFormat="0" applyAlignment="0" applyProtection="0"/>
    <xf numFmtId="0" fontId="75" fillId="0" borderId="10">
      <alignment horizontal="left" vertical="center"/>
      <protection/>
    </xf>
    <xf numFmtId="14" fontId="76" fillId="33" borderId="11">
      <alignment horizontal="center" vertical="center" wrapText="1"/>
      <protection/>
    </xf>
    <xf numFmtId="0" fontId="116" fillId="0" borderId="12" applyNumberFormat="0" applyFill="0" applyAlignment="0" applyProtection="0"/>
    <xf numFmtId="0" fontId="117" fillId="0" borderId="13" applyNumberFormat="0" applyFill="0" applyAlignment="0" applyProtection="0"/>
    <xf numFmtId="0" fontId="118" fillId="0" borderId="14" applyNumberFormat="0" applyFill="0" applyAlignment="0" applyProtection="0"/>
    <xf numFmtId="0" fontId="118" fillId="0" borderId="0" applyNumberFormat="0" applyFill="0" applyBorder="0" applyAlignment="0" applyProtection="0"/>
    <xf numFmtId="0" fontId="77" fillId="0" borderId="0" applyProtection="0">
      <alignment/>
    </xf>
    <xf numFmtId="0" fontId="75" fillId="0" borderId="0" applyProtection="0">
      <alignment/>
    </xf>
    <xf numFmtId="0" fontId="119" fillId="34" borderId="2" applyNumberFormat="0" applyAlignment="0" applyProtection="0"/>
    <xf numFmtId="10" fontId="2" fillId="35" borderId="15" applyNumberFormat="0" applyBorder="0" applyAlignment="0" applyProtection="0"/>
    <xf numFmtId="180" fontId="78" fillId="36" borderId="0">
      <alignment/>
      <protection/>
    </xf>
    <xf numFmtId="0" fontId="120" fillId="0" borderId="16" applyNumberFormat="0" applyFill="0" applyAlignment="0" applyProtection="0"/>
    <xf numFmtId="180" fontId="78" fillId="37" borderId="0">
      <alignment/>
      <protection/>
    </xf>
    <xf numFmtId="181" fontId="2" fillId="0" borderId="3" applyFont="0">
      <alignment/>
      <protection/>
    </xf>
    <xf numFmtId="3" fontId="0" fillId="0" borderId="17">
      <alignment/>
      <protection/>
    </xf>
    <xf numFmtId="38" fontId="49" fillId="0" borderId="0" applyFont="0" applyFill="0" applyBorder="0" applyAlignment="0" applyProtection="0"/>
    <xf numFmtId="40" fontId="49"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0" fontId="79" fillId="0" borderId="11">
      <alignment/>
      <protection/>
    </xf>
    <xf numFmtId="201" fontId="80" fillId="0" borderId="18">
      <alignment/>
      <protection/>
    </xf>
    <xf numFmtId="202" fontId="0" fillId="0" borderId="0" applyFont="0" applyFill="0" applyBorder="0" applyAlignment="0" applyProtection="0"/>
    <xf numFmtId="203" fontId="0" fillId="0" borderId="0" applyFont="0" applyFill="0" applyBorder="0" applyAlignment="0" applyProtection="0"/>
    <xf numFmtId="204" fontId="49" fillId="0" borderId="0" applyFont="0" applyFill="0" applyBorder="0" applyAlignment="0" applyProtection="0"/>
    <xf numFmtId="205" fontId="49"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81" fillId="0" borderId="0" applyNumberFormat="0" applyFont="0" applyFill="0" applyAlignment="0">
      <protection/>
    </xf>
    <xf numFmtId="0" fontId="70" fillId="0" borderId="0">
      <alignment horizontal="justify" vertical="top"/>
      <protection/>
    </xf>
    <xf numFmtId="0" fontId="121" fillId="38" borderId="0" applyNumberFormat="0" applyBorder="0" applyAlignment="0" applyProtection="0"/>
    <xf numFmtId="0" fontId="67" fillId="0" borderId="15">
      <alignment/>
      <protection/>
    </xf>
    <xf numFmtId="0" fontId="63" fillId="0" borderId="0">
      <alignment/>
      <protection/>
    </xf>
    <xf numFmtId="0" fontId="67" fillId="0" borderId="15">
      <alignment/>
      <protection/>
    </xf>
    <xf numFmtId="37" fontId="82" fillId="0" borderId="0">
      <alignment/>
      <protection/>
    </xf>
    <xf numFmtId="0" fontId="83" fillId="0" borderId="15" applyNumberFormat="0" applyFont="0" applyFill="0" applyBorder="0" applyAlignment="0">
      <protection/>
    </xf>
    <xf numFmtId="0" fontId="84" fillId="0" borderId="0">
      <alignment/>
      <protection/>
    </xf>
    <xf numFmtId="0" fontId="41" fillId="0" borderId="0">
      <alignment/>
      <protection/>
    </xf>
    <xf numFmtId="0" fontId="25" fillId="0" borderId="0">
      <alignment/>
      <protection/>
    </xf>
    <xf numFmtId="0" fontId="85" fillId="0" borderId="0">
      <alignment/>
      <protection/>
    </xf>
    <xf numFmtId="0" fontId="86"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32" fillId="0" borderId="0">
      <alignment/>
      <protection/>
    </xf>
    <xf numFmtId="0" fontId="25" fillId="0" borderId="0">
      <alignment/>
      <protection/>
    </xf>
    <xf numFmtId="0" fontId="0" fillId="0" borderId="0">
      <alignment/>
      <protection/>
    </xf>
    <xf numFmtId="0" fontId="25" fillId="0" borderId="0">
      <alignment/>
      <protection/>
    </xf>
    <xf numFmtId="0" fontId="0" fillId="39" borderId="19" applyNumberFormat="0" applyFont="0" applyAlignment="0" applyProtection="0"/>
    <xf numFmtId="173" fontId="52" fillId="0" borderId="0" applyFont="0" applyFill="0" applyBorder="0" applyAlignment="0" applyProtection="0"/>
    <xf numFmtId="172" fontId="52" fillId="0" borderId="0" applyFont="0" applyFill="0" applyBorder="0" applyAlignment="0" applyProtection="0"/>
    <xf numFmtId="0" fontId="0" fillId="0" borderId="0" applyFont="0" applyFill="0" applyBorder="0" applyAlignment="0" applyProtection="0"/>
    <xf numFmtId="0" fontId="63" fillId="0" borderId="0">
      <alignment/>
      <protection/>
    </xf>
    <xf numFmtId="0" fontId="122" fillId="27" borderId="20" applyNumberFormat="0" applyAlignment="0" applyProtection="0"/>
    <xf numFmtId="14" fontId="56" fillId="0" borderId="0">
      <alignment horizontal="center" wrapText="1"/>
      <protection locked="0"/>
    </xf>
    <xf numFmtId="9" fontId="0" fillId="0" borderId="0" applyFont="0" applyFill="0" applyBorder="0" applyAlignment="0" applyProtection="0"/>
    <xf numFmtId="206"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49" fillId="0" borderId="21" applyNumberFormat="0" applyBorder="0">
      <alignment/>
      <protection/>
    </xf>
    <xf numFmtId="5" fontId="87" fillId="0" borderId="0">
      <alignment/>
      <protection/>
    </xf>
    <xf numFmtId="0" fontId="49" fillId="0" borderId="0" applyNumberFormat="0" applyFont="0" applyFill="0" applyBorder="0" applyAlignment="0" applyProtection="0"/>
    <xf numFmtId="207" fontId="0" fillId="0" borderId="0" applyNumberFormat="0" applyFill="0" applyBorder="0" applyAlignment="0" applyProtection="0"/>
    <xf numFmtId="208" fontId="88" fillId="0" borderId="0" applyFont="0" applyFill="0" applyBorder="0" applyAlignment="0" applyProtection="0"/>
    <xf numFmtId="0" fontId="89" fillId="0" borderId="0" applyNumberFormat="0" applyFill="0" applyBorder="0" applyAlignment="0" applyProtection="0"/>
    <xf numFmtId="209" fontId="67" fillId="0" borderId="0" applyFont="0" applyFill="0" applyBorder="0" applyAlignment="0" applyProtection="0"/>
    <xf numFmtId="209" fontId="67" fillId="0" borderId="0" applyFont="0" applyFill="0" applyBorder="0" applyAlignment="0" applyProtection="0"/>
    <xf numFmtId="209" fontId="67" fillId="0" borderId="0" applyFont="0" applyFill="0" applyBorder="0" applyAlignment="0" applyProtection="0"/>
    <xf numFmtId="209" fontId="67" fillId="0" borderId="0" applyFont="0" applyFill="0" applyBorder="0" applyAlignment="0" applyProtection="0"/>
    <xf numFmtId="209" fontId="67" fillId="0" borderId="0" applyFont="0" applyFill="0" applyBorder="0" applyAlignment="0" applyProtection="0"/>
    <xf numFmtId="0" fontId="79" fillId="0" borderId="0">
      <alignment/>
      <protection/>
    </xf>
    <xf numFmtId="40" fontId="90" fillId="0" borderId="0" applyBorder="0">
      <alignment horizontal="right"/>
      <protection/>
    </xf>
    <xf numFmtId="0" fontId="91" fillId="0" borderId="0">
      <alignment/>
      <protection/>
    </xf>
    <xf numFmtId="210" fontId="67" fillId="0" borderId="22">
      <alignment horizontal="right" vertical="center"/>
      <protection/>
    </xf>
    <xf numFmtId="210" fontId="67" fillId="0" borderId="22">
      <alignment horizontal="right" vertical="center"/>
      <protection/>
    </xf>
    <xf numFmtId="210" fontId="67" fillId="0" borderId="22">
      <alignment horizontal="right" vertical="center"/>
      <protection/>
    </xf>
    <xf numFmtId="210" fontId="67" fillId="0" borderId="22">
      <alignment horizontal="right" vertical="center"/>
      <protection/>
    </xf>
    <xf numFmtId="210" fontId="67" fillId="0" borderId="22">
      <alignment horizontal="right" vertical="center"/>
      <protection/>
    </xf>
    <xf numFmtId="210" fontId="67" fillId="0" borderId="22">
      <alignment horizontal="right" vertical="center"/>
      <protection/>
    </xf>
    <xf numFmtId="210" fontId="67" fillId="0" borderId="22">
      <alignment horizontal="right" vertical="center"/>
      <protection/>
    </xf>
    <xf numFmtId="210" fontId="67" fillId="0" borderId="22">
      <alignment horizontal="right" vertical="center"/>
      <protection/>
    </xf>
    <xf numFmtId="210" fontId="67" fillId="0" borderId="22">
      <alignment horizontal="right" vertical="center"/>
      <protection/>
    </xf>
    <xf numFmtId="210" fontId="67" fillId="0" borderId="22">
      <alignment horizontal="right" vertical="center"/>
      <protection/>
    </xf>
    <xf numFmtId="210" fontId="67" fillId="0" borderId="22">
      <alignment horizontal="right" vertical="center"/>
      <protection/>
    </xf>
    <xf numFmtId="210" fontId="67" fillId="0" borderId="22">
      <alignment horizontal="right" vertical="center"/>
      <protection/>
    </xf>
    <xf numFmtId="210" fontId="67" fillId="0" borderId="22">
      <alignment horizontal="right" vertical="center"/>
      <protection/>
    </xf>
    <xf numFmtId="210" fontId="67" fillId="0" borderId="22">
      <alignment horizontal="right" vertical="center"/>
      <protection/>
    </xf>
    <xf numFmtId="210" fontId="67" fillId="0" borderId="22">
      <alignment horizontal="right" vertical="center"/>
      <protection/>
    </xf>
    <xf numFmtId="210" fontId="67" fillId="0" borderId="22">
      <alignment horizontal="right" vertical="center"/>
      <protection/>
    </xf>
    <xf numFmtId="210" fontId="67" fillId="0" borderId="22">
      <alignment horizontal="right" vertical="center"/>
      <protection/>
    </xf>
    <xf numFmtId="210" fontId="67" fillId="0" borderId="22">
      <alignment horizontal="right" vertical="center"/>
      <protection/>
    </xf>
    <xf numFmtId="210" fontId="67" fillId="0" borderId="22">
      <alignment horizontal="right" vertical="center"/>
      <protection/>
    </xf>
    <xf numFmtId="210" fontId="67" fillId="0" borderId="22">
      <alignment horizontal="right" vertical="center"/>
      <protection/>
    </xf>
    <xf numFmtId="181" fontId="70" fillId="0" borderId="1">
      <alignment/>
      <protection hidden="1"/>
    </xf>
    <xf numFmtId="211" fontId="67" fillId="0" borderId="22">
      <alignment horizontal="center"/>
      <protection/>
    </xf>
    <xf numFmtId="3" fontId="92" fillId="0" borderId="23" applyNumberFormat="0" applyBorder="0" applyAlignment="0">
      <protection/>
    </xf>
    <xf numFmtId="0" fontId="93" fillId="0" borderId="0" applyFill="0" applyBorder="0" applyProtection="0">
      <alignment horizontal="left" vertical="top"/>
    </xf>
    <xf numFmtId="0" fontId="123" fillId="0" borderId="0" applyNumberFormat="0" applyFill="0" applyBorder="0" applyAlignment="0" applyProtection="0"/>
    <xf numFmtId="0" fontId="124" fillId="0" borderId="24" applyNumberFormat="0" applyFill="0" applyAlignment="0" applyProtection="0"/>
    <xf numFmtId="212" fontId="67" fillId="0" borderId="0">
      <alignment/>
      <protection/>
    </xf>
    <xf numFmtId="213" fontId="67" fillId="0" borderId="15">
      <alignment/>
      <protection/>
    </xf>
    <xf numFmtId="0" fontId="94" fillId="0" borderId="0">
      <alignment/>
      <protection/>
    </xf>
    <xf numFmtId="0" fontId="94" fillId="0" borderId="0">
      <alignment/>
      <protection/>
    </xf>
    <xf numFmtId="0" fontId="95" fillId="40" borderId="15">
      <alignment horizontal="left" vertical="center"/>
      <protection/>
    </xf>
    <xf numFmtId="5" fontId="96" fillId="0" borderId="25">
      <alignment horizontal="left" vertical="top"/>
      <protection/>
    </xf>
    <xf numFmtId="5" fontId="50" fillId="0" borderId="26">
      <alignment horizontal="left" vertical="top"/>
      <protection/>
    </xf>
    <xf numFmtId="0" fontId="97" fillId="0" borderId="26">
      <alignment horizontal="left" vertical="center"/>
      <protection/>
    </xf>
    <xf numFmtId="0" fontId="63" fillId="0" borderId="0">
      <alignment/>
      <protection/>
    </xf>
    <xf numFmtId="214" fontId="0" fillId="0" borderId="0" applyFont="0" applyFill="0" applyBorder="0" applyAlignment="0" applyProtection="0"/>
    <xf numFmtId="215" fontId="0" fillId="0" borderId="0" applyFont="0" applyFill="0" applyBorder="0" applyAlignment="0" applyProtection="0"/>
    <xf numFmtId="0" fontId="125" fillId="0" borderId="0" applyNumberFormat="0" applyFill="0" applyBorder="0" applyAlignment="0" applyProtection="0"/>
    <xf numFmtId="0" fontId="98" fillId="0" borderId="0" applyNumberFormat="0" applyFill="0" applyBorder="0" applyAlignment="0" applyProtection="0"/>
    <xf numFmtId="42" fontId="43" fillId="0" borderId="0" applyFont="0" applyFill="0" applyBorder="0" applyAlignment="0" applyProtection="0"/>
    <xf numFmtId="44" fontId="43" fillId="0" borderId="0" applyFont="0" applyFill="0" applyBorder="0" applyAlignment="0" applyProtection="0"/>
    <xf numFmtId="0" fontId="43" fillId="0" borderId="0">
      <alignment/>
      <protection/>
    </xf>
    <xf numFmtId="0" fontId="99" fillId="0" borderId="0">
      <alignment vertical="center"/>
      <protection/>
    </xf>
    <xf numFmtId="40" fontId="100" fillId="0" borderId="0" applyFont="0" applyFill="0" applyBorder="0" applyAlignment="0" applyProtection="0"/>
    <xf numFmtId="38" fontId="100" fillId="0" borderId="0" applyFont="0" applyFill="0" applyBorder="0" applyAlignment="0" applyProtection="0"/>
    <xf numFmtId="0" fontId="100" fillId="0" borderId="0" applyFont="0" applyFill="0" applyBorder="0" applyAlignment="0" applyProtection="0"/>
    <xf numFmtId="0" fontId="100" fillId="0" borderId="0" applyFont="0" applyFill="0" applyBorder="0" applyAlignment="0" applyProtection="0"/>
    <xf numFmtId="9" fontId="101" fillId="0" borderId="0" applyBorder="0" applyAlignment="0" applyProtection="0"/>
    <xf numFmtId="0" fontId="102" fillId="0" borderId="0">
      <alignment/>
      <protection/>
    </xf>
    <xf numFmtId="0" fontId="81" fillId="0" borderId="0">
      <alignment/>
      <protection/>
    </xf>
    <xf numFmtId="172" fontId="103" fillId="0" borderId="0" applyFont="0" applyFill="0" applyBorder="0" applyAlignment="0" applyProtection="0"/>
    <xf numFmtId="173" fontId="103" fillId="0" borderId="0" applyFont="0" applyFill="0" applyBorder="0" applyAlignment="0" applyProtection="0"/>
    <xf numFmtId="0" fontId="104" fillId="0" borderId="0" applyFont="0" applyFill="0" applyBorder="0" applyAlignment="0" applyProtection="0"/>
    <xf numFmtId="0" fontId="104"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5" fillId="0" borderId="0">
      <alignment/>
      <protection/>
    </xf>
    <xf numFmtId="216" fontId="0" fillId="0" borderId="0" applyFont="0" applyFill="0" applyBorder="0" applyAlignment="0" applyProtection="0"/>
    <xf numFmtId="184" fontId="0" fillId="0" borderId="0" applyFont="0" applyFill="0" applyBorder="0" applyAlignment="0" applyProtection="0"/>
    <xf numFmtId="0" fontId="106" fillId="0" borderId="0">
      <alignment/>
      <protection/>
    </xf>
    <xf numFmtId="202" fontId="103" fillId="0" borderId="0" applyFont="0" applyFill="0" applyBorder="0" applyAlignment="0" applyProtection="0"/>
    <xf numFmtId="6" fontId="45" fillId="0" borderId="0" applyFont="0" applyFill="0" applyBorder="0" applyAlignment="0" applyProtection="0"/>
    <xf numFmtId="203" fontId="10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7" fillId="0" borderId="0" applyFont="0" applyFill="0" applyBorder="0" applyAlignment="0" applyProtection="0"/>
    <xf numFmtId="0" fontId="107" fillId="0" borderId="0" applyFont="0" applyFill="0" applyBorder="0" applyAlignment="0" applyProtection="0"/>
    <xf numFmtId="0" fontId="108" fillId="0" borderId="0">
      <alignment vertical="center"/>
      <protection/>
    </xf>
  </cellStyleXfs>
  <cellXfs count="609">
    <xf numFmtId="0" fontId="0" fillId="0" borderId="0" xfId="0" applyAlignment="1">
      <alignment/>
    </xf>
    <xf numFmtId="0" fontId="3" fillId="41" borderId="0" xfId="0" applyFont="1" applyFill="1" applyAlignment="1">
      <alignment/>
    </xf>
    <xf numFmtId="0" fontId="3" fillId="41" borderId="0" xfId="0" applyFont="1" applyFill="1" applyBorder="1" applyAlignment="1">
      <alignment/>
    </xf>
    <xf numFmtId="0" fontId="4" fillId="41" borderId="0" xfId="0" applyFont="1" applyFill="1" applyAlignment="1">
      <alignment/>
    </xf>
    <xf numFmtId="0" fontId="4" fillId="41" borderId="0" xfId="0" applyFont="1" applyFill="1" applyBorder="1" applyAlignment="1">
      <alignment/>
    </xf>
    <xf numFmtId="49" fontId="5" fillId="41" borderId="0" xfId="0" applyNumberFormat="1" applyFont="1" applyFill="1" applyAlignment="1">
      <alignment horizontal="center"/>
    </xf>
    <xf numFmtId="0" fontId="4" fillId="41" borderId="0" xfId="0" applyFont="1" applyFill="1" applyBorder="1" applyAlignment="1">
      <alignment horizontal="center"/>
    </xf>
    <xf numFmtId="164" fontId="4" fillId="41" borderId="0" xfId="141" applyNumberFormat="1" applyFont="1" applyFill="1" applyAlignment="1">
      <alignment/>
    </xf>
    <xf numFmtId="0" fontId="4" fillId="41" borderId="0" xfId="0" applyFont="1" applyFill="1" applyAlignment="1">
      <alignment/>
    </xf>
    <xf numFmtId="0" fontId="3" fillId="41" borderId="0" xfId="0" applyFont="1" applyFill="1" applyAlignment="1">
      <alignment/>
    </xf>
    <xf numFmtId="0" fontId="3" fillId="41" borderId="0" xfId="0" applyFont="1" applyFill="1" applyBorder="1" applyAlignment="1">
      <alignment/>
    </xf>
    <xf numFmtId="0" fontId="4" fillId="41" borderId="0" xfId="0" applyFont="1" applyFill="1" applyBorder="1" applyAlignment="1">
      <alignment/>
    </xf>
    <xf numFmtId="164" fontId="4" fillId="41" borderId="0" xfId="141" applyNumberFormat="1" applyFont="1" applyFill="1" applyAlignment="1">
      <alignment horizontal="center"/>
    </xf>
    <xf numFmtId="164" fontId="4" fillId="41" borderId="0" xfId="141" applyNumberFormat="1" applyFont="1" applyFill="1" applyBorder="1" applyAlignment="1">
      <alignment horizontal="center"/>
    </xf>
    <xf numFmtId="164" fontId="4" fillId="41" borderId="0" xfId="141" applyNumberFormat="1" applyFont="1" applyFill="1" applyBorder="1" applyAlignment="1">
      <alignment/>
    </xf>
    <xf numFmtId="0" fontId="5" fillId="41" borderId="27" xfId="0" applyFont="1" applyFill="1" applyBorder="1" applyAlignment="1">
      <alignment horizontal="center" vertical="center"/>
    </xf>
    <xf numFmtId="0" fontId="5" fillId="41" borderId="0" xfId="0" applyFont="1" applyFill="1" applyBorder="1" applyAlignment="1">
      <alignment horizontal="center" vertical="center"/>
    </xf>
    <xf numFmtId="49" fontId="5" fillId="41" borderId="27" xfId="0" applyNumberFormat="1" applyFont="1" applyFill="1" applyBorder="1" applyAlignment="1">
      <alignment horizontal="center" vertical="center" wrapText="1"/>
    </xf>
    <xf numFmtId="0" fontId="5" fillId="41" borderId="0" xfId="0" applyFont="1" applyFill="1" applyBorder="1" applyAlignment="1">
      <alignment horizontal="center" vertical="center" wrapText="1"/>
    </xf>
    <xf numFmtId="164" fontId="5" fillId="41" borderId="27" xfId="141" applyNumberFormat="1" applyFont="1" applyFill="1" applyBorder="1" applyAlignment="1" quotePrefix="1">
      <alignment horizontal="center" vertical="center" wrapText="1"/>
    </xf>
    <xf numFmtId="164" fontId="5" fillId="41" borderId="0" xfId="141" applyNumberFormat="1" applyFont="1" applyFill="1" applyBorder="1" applyAlignment="1" quotePrefix="1">
      <alignment horizontal="center" vertical="center" wrapText="1"/>
    </xf>
    <xf numFmtId="0" fontId="4" fillId="41" borderId="10" xfId="0" applyFont="1" applyFill="1" applyBorder="1" applyAlignment="1">
      <alignment horizontal="center" vertical="center"/>
    </xf>
    <xf numFmtId="0" fontId="4" fillId="41" borderId="0" xfId="0" applyFont="1" applyFill="1" applyBorder="1" applyAlignment="1">
      <alignment horizontal="center" vertical="center"/>
    </xf>
    <xf numFmtId="49" fontId="5" fillId="41" borderId="10" xfId="0" applyNumberFormat="1" applyFont="1" applyFill="1" applyBorder="1" applyAlignment="1">
      <alignment horizontal="center" vertical="center"/>
    </xf>
    <xf numFmtId="164" fontId="4" fillId="41" borderId="10" xfId="141" applyNumberFormat="1" applyFont="1" applyFill="1" applyBorder="1" applyAlignment="1" quotePrefix="1">
      <alignment horizontal="center" vertical="center"/>
    </xf>
    <xf numFmtId="164" fontId="4" fillId="41" borderId="0" xfId="141" applyNumberFormat="1" applyFont="1" applyFill="1" applyBorder="1" applyAlignment="1" quotePrefix="1">
      <alignment horizontal="center" vertical="center"/>
    </xf>
    <xf numFmtId="49" fontId="4" fillId="41" borderId="10" xfId="141" applyNumberFormat="1" applyFont="1" applyFill="1" applyBorder="1" applyAlignment="1">
      <alignment horizontal="center" vertical="center"/>
    </xf>
    <xf numFmtId="0" fontId="5" fillId="41" borderId="0" xfId="0" applyFont="1" applyFill="1" applyBorder="1" applyAlignment="1">
      <alignment horizontal="left"/>
    </xf>
    <xf numFmtId="0" fontId="5" fillId="41" borderId="0" xfId="0" applyFont="1" applyFill="1" applyBorder="1" applyAlignment="1" quotePrefix="1">
      <alignment horizontal="left"/>
    </xf>
    <xf numFmtId="49" fontId="5" fillId="41" borderId="0" xfId="0" applyNumberFormat="1" applyFont="1" applyFill="1" applyBorder="1" applyAlignment="1">
      <alignment horizontal="center"/>
    </xf>
    <xf numFmtId="164" fontId="5" fillId="41" borderId="0" xfId="141" applyNumberFormat="1" applyFont="1" applyFill="1" applyBorder="1" applyAlignment="1">
      <alignment horizontal="right"/>
    </xf>
    <xf numFmtId="0" fontId="4" fillId="41" borderId="0" xfId="0" applyFont="1" applyFill="1" applyBorder="1" applyAlignment="1">
      <alignment horizontal="left"/>
    </xf>
    <xf numFmtId="0" fontId="4" fillId="41" borderId="0" xfId="0" applyFont="1" applyFill="1" applyBorder="1" applyAlignment="1" quotePrefix="1">
      <alignment horizontal="left"/>
    </xf>
    <xf numFmtId="164" fontId="4" fillId="41" borderId="0" xfId="141" applyNumberFormat="1" applyFont="1" applyFill="1" applyBorder="1" applyAlignment="1">
      <alignment horizontal="left"/>
    </xf>
    <xf numFmtId="164" fontId="4" fillId="41" borderId="0" xfId="141" applyNumberFormat="1" applyFont="1" applyFill="1" applyBorder="1" applyAlignment="1">
      <alignment horizontal="right"/>
    </xf>
    <xf numFmtId="0" fontId="5" fillId="41" borderId="0" xfId="0" applyFont="1" applyFill="1" applyBorder="1" applyAlignment="1">
      <alignment horizontal="center"/>
    </xf>
    <xf numFmtId="164" fontId="5" fillId="41" borderId="0" xfId="141" applyNumberFormat="1" applyFont="1" applyFill="1" applyBorder="1" applyAlignment="1">
      <alignment horizontal="left"/>
    </xf>
    <xf numFmtId="164" fontId="5" fillId="41" borderId="0" xfId="141" applyNumberFormat="1" applyFont="1" applyFill="1" applyBorder="1" applyAlignment="1">
      <alignment/>
    </xf>
    <xf numFmtId="0" fontId="5" fillId="41" borderId="0" xfId="0" applyFont="1" applyFill="1" applyAlignment="1">
      <alignment/>
    </xf>
    <xf numFmtId="0" fontId="5" fillId="41" borderId="28" xfId="0" applyFont="1" applyFill="1" applyBorder="1" applyAlignment="1">
      <alignment horizontal="left"/>
    </xf>
    <xf numFmtId="164" fontId="5" fillId="41" borderId="28" xfId="141" applyNumberFormat="1" applyFont="1" applyFill="1" applyBorder="1" applyAlignment="1">
      <alignment horizontal="right"/>
    </xf>
    <xf numFmtId="0" fontId="5" fillId="41" borderId="28" xfId="0" applyFont="1" applyFill="1" applyBorder="1" applyAlignment="1" quotePrefix="1">
      <alignment horizontal="left"/>
    </xf>
    <xf numFmtId="0" fontId="3" fillId="41" borderId="27" xfId="0" applyFont="1" applyFill="1" applyBorder="1" applyAlignment="1">
      <alignment/>
    </xf>
    <xf numFmtId="0" fontId="4" fillId="41" borderId="27" xfId="0" applyFont="1" applyFill="1" applyBorder="1" applyAlignment="1">
      <alignment/>
    </xf>
    <xf numFmtId="49" fontId="5" fillId="41" borderId="27" xfId="0" applyNumberFormat="1" applyFont="1" applyFill="1" applyBorder="1" applyAlignment="1">
      <alignment horizontal="center"/>
    </xf>
    <xf numFmtId="0" fontId="4" fillId="41" borderId="27" xfId="0" applyFont="1" applyFill="1" applyBorder="1" applyAlignment="1">
      <alignment horizontal="center"/>
    </xf>
    <xf numFmtId="0" fontId="5" fillId="41" borderId="0" xfId="0" applyFont="1" applyFill="1" applyBorder="1" applyAlignment="1">
      <alignment/>
    </xf>
    <xf numFmtId="164" fontId="5" fillId="41" borderId="0" xfId="141" applyNumberFormat="1" applyFont="1" applyFill="1" applyBorder="1" applyAlignment="1">
      <alignment horizontal="center" vertical="center" wrapText="1"/>
    </xf>
    <xf numFmtId="0" fontId="5" fillId="41" borderId="0" xfId="0" applyFont="1" applyFill="1" applyBorder="1" applyAlignment="1">
      <alignment/>
    </xf>
    <xf numFmtId="0" fontId="5" fillId="41" borderId="0" xfId="0" applyFont="1" applyFill="1" applyBorder="1" applyAlignment="1">
      <alignment horizontal="left" wrapText="1"/>
    </xf>
    <xf numFmtId="0" fontId="4" fillId="41" borderId="0" xfId="0" applyFont="1" applyFill="1" applyBorder="1" applyAlignment="1">
      <alignment horizontal="left" wrapText="1"/>
    </xf>
    <xf numFmtId="0" fontId="6" fillId="41" borderId="0" xfId="0" applyFont="1" applyFill="1" applyBorder="1" applyAlignment="1">
      <alignment/>
    </xf>
    <xf numFmtId="0" fontId="3" fillId="41" borderId="0" xfId="0" applyFont="1" applyFill="1" applyBorder="1" applyAlignment="1">
      <alignment horizontal="center"/>
    </xf>
    <xf numFmtId="164" fontId="5" fillId="41" borderId="27" xfId="141" applyNumberFormat="1" applyFont="1" applyFill="1" applyBorder="1" applyAlignment="1">
      <alignment horizontal="center" vertical="center" wrapText="1"/>
    </xf>
    <xf numFmtId="0" fontId="3" fillId="41" borderId="27" xfId="0" applyFont="1" applyFill="1" applyBorder="1" applyAlignment="1">
      <alignment horizontal="center"/>
    </xf>
    <xf numFmtId="0" fontId="5" fillId="41" borderId="0" xfId="0" applyFont="1" applyFill="1" applyBorder="1" applyAlignment="1" quotePrefix="1">
      <alignment horizontal="center"/>
    </xf>
    <xf numFmtId="0" fontId="4" fillId="41" borderId="0" xfId="0" applyFont="1" applyFill="1" applyBorder="1" applyAlignment="1" quotePrefix="1">
      <alignment horizontal="center"/>
    </xf>
    <xf numFmtId="164" fontId="4" fillId="41" borderId="0" xfId="0" applyNumberFormat="1" applyFont="1" applyFill="1" applyBorder="1" applyAlignment="1">
      <alignment horizontal="center"/>
    </xf>
    <xf numFmtId="0" fontId="5" fillId="41" borderId="0" xfId="0" applyFont="1" applyFill="1" applyBorder="1" applyAlignment="1">
      <alignment wrapText="1"/>
    </xf>
    <xf numFmtId="165" fontId="5" fillId="41" borderId="0" xfId="141" applyNumberFormat="1" applyFont="1" applyFill="1" applyBorder="1" applyAlignment="1">
      <alignment/>
    </xf>
    <xf numFmtId="164" fontId="4" fillId="41" borderId="0" xfId="0" applyNumberFormat="1" applyFont="1" applyFill="1" applyBorder="1" applyAlignment="1">
      <alignment/>
    </xf>
    <xf numFmtId="0" fontId="4" fillId="41" borderId="0" xfId="0" applyFont="1" applyFill="1" applyBorder="1" applyAlignment="1" quotePrefix="1">
      <alignment horizontal="left" wrapText="1"/>
    </xf>
    <xf numFmtId="164" fontId="4" fillId="41" borderId="0" xfId="0" applyNumberFormat="1" applyFont="1" applyFill="1" applyBorder="1" applyAlignment="1">
      <alignment horizontal="left"/>
    </xf>
    <xf numFmtId="0" fontId="5" fillId="41" borderId="27" xfId="0" applyFont="1" applyFill="1" applyBorder="1" applyAlignment="1">
      <alignment/>
    </xf>
    <xf numFmtId="164" fontId="4" fillId="41" borderId="27" xfId="141" applyNumberFormat="1" applyFont="1" applyFill="1" applyBorder="1" applyAlignment="1">
      <alignment horizontal="center"/>
    </xf>
    <xf numFmtId="164" fontId="4" fillId="41" borderId="27" xfId="141" applyNumberFormat="1" applyFont="1" applyFill="1" applyBorder="1" applyAlignment="1">
      <alignment/>
    </xf>
    <xf numFmtId="0" fontId="5" fillId="41" borderId="27" xfId="0" applyFont="1" applyFill="1" applyBorder="1" applyAlignment="1">
      <alignment horizontal="center" vertical="center" wrapText="1"/>
    </xf>
    <xf numFmtId="0" fontId="4" fillId="41" borderId="0" xfId="0" applyFont="1" applyFill="1" applyBorder="1" applyAlignment="1">
      <alignment vertical="center"/>
    </xf>
    <xf numFmtId="0" fontId="4" fillId="41" borderId="0" xfId="0" applyFont="1" applyFill="1" applyBorder="1" applyAlignment="1" quotePrefix="1">
      <alignment horizontal="center" vertical="center"/>
    </xf>
    <xf numFmtId="3" fontId="4" fillId="41" borderId="0" xfId="0" applyNumberFormat="1" applyFont="1" applyFill="1" applyBorder="1" applyAlignment="1">
      <alignment/>
    </xf>
    <xf numFmtId="3" fontId="5" fillId="41" borderId="0" xfId="0" applyNumberFormat="1" applyFont="1" applyFill="1" applyBorder="1" applyAlignment="1">
      <alignment/>
    </xf>
    <xf numFmtId="0" fontId="4" fillId="41" borderId="0" xfId="0" applyFont="1" applyFill="1" applyBorder="1" applyAlignment="1">
      <alignment wrapText="1"/>
    </xf>
    <xf numFmtId="43" fontId="5" fillId="41" borderId="0" xfId="141" applyFont="1" applyFill="1" applyBorder="1" applyAlignment="1">
      <alignment horizontal="right"/>
    </xf>
    <xf numFmtId="164" fontId="5" fillId="41" borderId="0" xfId="141" applyNumberFormat="1" applyFont="1" applyFill="1" applyAlignment="1">
      <alignment/>
    </xf>
    <xf numFmtId="164" fontId="4" fillId="42" borderId="0" xfId="141" applyNumberFormat="1" applyFont="1" applyFill="1" applyBorder="1" applyAlignment="1">
      <alignment horizontal="left"/>
    </xf>
    <xf numFmtId="164" fontId="5" fillId="41" borderId="0" xfId="141" applyNumberFormat="1" applyFont="1" applyFill="1" applyBorder="1" applyAlignment="1">
      <alignment wrapText="1"/>
    </xf>
    <xf numFmtId="164" fontId="6" fillId="41" borderId="0" xfId="141" applyNumberFormat="1" applyFont="1" applyFill="1" applyBorder="1" applyAlignment="1">
      <alignment/>
    </xf>
    <xf numFmtId="0" fontId="6" fillId="41" borderId="0" xfId="0" applyFont="1" applyFill="1" applyAlignment="1">
      <alignment horizontal="center" vertical="center"/>
    </xf>
    <xf numFmtId="0" fontId="7" fillId="41" borderId="0" xfId="0" applyFont="1" applyFill="1" applyAlignment="1">
      <alignment horizontal="center" vertical="center"/>
    </xf>
    <xf numFmtId="164" fontId="4" fillId="41" borderId="0" xfId="141" applyNumberFormat="1" applyFont="1" applyFill="1" applyAlignment="1">
      <alignment horizontal="center"/>
    </xf>
    <xf numFmtId="164" fontId="4" fillId="41" borderId="27" xfId="141" applyNumberFormat="1" applyFont="1" applyFill="1" applyBorder="1" applyAlignment="1">
      <alignment horizontal="center"/>
    </xf>
    <xf numFmtId="0" fontId="5" fillId="41" borderId="0" xfId="0" applyFont="1" applyFill="1" applyBorder="1" applyAlignment="1">
      <alignment horizontal="left"/>
    </xf>
    <xf numFmtId="0" fontId="7" fillId="41" borderId="0" xfId="0" applyFont="1" applyFill="1" applyBorder="1" applyAlignment="1">
      <alignment horizontal="center"/>
    </xf>
    <xf numFmtId="0" fontId="6" fillId="41" borderId="0" xfId="0" applyFont="1" applyFill="1" applyBorder="1" applyAlignment="1">
      <alignment horizontal="center"/>
    </xf>
    <xf numFmtId="0" fontId="7" fillId="41" borderId="0" xfId="0" applyFont="1" applyFill="1" applyBorder="1" applyAlignment="1">
      <alignment horizontal="center" vertical="center"/>
    </xf>
    <xf numFmtId="0" fontId="4" fillId="41" borderId="0" xfId="0" applyFont="1" applyFill="1" applyBorder="1" applyAlignment="1">
      <alignment horizontal="left" wrapText="1"/>
    </xf>
    <xf numFmtId="0" fontId="4" fillId="41" borderId="0" xfId="0" applyFont="1" applyFill="1" applyBorder="1" applyAlignment="1">
      <alignment horizontal="center" vertical="center"/>
    </xf>
    <xf numFmtId="0" fontId="5" fillId="0" borderId="0" xfId="0" applyFont="1" applyFill="1" applyAlignment="1">
      <alignment horizontal="left" vertical="center"/>
    </xf>
    <xf numFmtId="0" fontId="4" fillId="0" borderId="0" xfId="0" applyNumberFormat="1" applyFont="1" applyFill="1" applyBorder="1" applyAlignment="1">
      <alignment horizontal="left" vertical="center"/>
    </xf>
    <xf numFmtId="0" fontId="5" fillId="0" borderId="0" xfId="235" applyNumberFormat="1" applyFont="1" applyFill="1" applyBorder="1" applyAlignment="1" applyProtection="1">
      <alignment vertical="center"/>
      <protection hidden="1"/>
    </xf>
    <xf numFmtId="0" fontId="4" fillId="0" borderId="0" xfId="235" applyNumberFormat="1" applyFont="1" applyFill="1" applyBorder="1" applyAlignment="1" applyProtection="1">
      <alignment vertical="center"/>
      <protection hidden="1"/>
    </xf>
    <xf numFmtId="164" fontId="4" fillId="0" borderId="0" xfId="141" applyNumberFormat="1" applyFont="1" applyFill="1" applyBorder="1" applyAlignment="1" applyProtection="1">
      <alignment vertical="center"/>
      <protection hidden="1"/>
    </xf>
    <xf numFmtId="164" fontId="5" fillId="0" borderId="0" xfId="141" applyNumberFormat="1" applyFont="1" applyFill="1" applyBorder="1" applyAlignment="1" applyProtection="1">
      <alignment horizontal="right" vertical="center"/>
      <protection hidden="1"/>
    </xf>
    <xf numFmtId="0" fontId="4" fillId="0" borderId="0" xfId="0" applyFont="1" applyFill="1" applyBorder="1" applyAlignment="1">
      <alignment horizontal="left" vertical="center"/>
    </xf>
    <xf numFmtId="38" fontId="4" fillId="0" borderId="0" xfId="0" applyNumberFormat="1" applyFont="1" applyFill="1" applyBorder="1" applyAlignment="1">
      <alignment horizontal="left" vertical="center"/>
    </xf>
    <xf numFmtId="164" fontId="24" fillId="0" borderId="0" xfId="141" applyNumberFormat="1" applyFont="1" applyFill="1" applyBorder="1" applyAlignment="1" applyProtection="1">
      <alignment vertical="center"/>
      <protection hidden="1"/>
    </xf>
    <xf numFmtId="164" fontId="5" fillId="0" borderId="0" xfId="141" applyNumberFormat="1" applyFont="1" applyFill="1" applyBorder="1" applyAlignment="1" applyProtection="1">
      <alignment horizontal="centerContinuous" vertical="center"/>
      <protection hidden="1"/>
    </xf>
    <xf numFmtId="164" fontId="5" fillId="0" borderId="0" xfId="141" applyNumberFormat="1" applyFont="1" applyFill="1" applyBorder="1" applyAlignment="1" applyProtection="1">
      <alignment vertical="center"/>
      <protection hidden="1"/>
    </xf>
    <xf numFmtId="0" fontId="5" fillId="0" borderId="0" xfId="0" applyFont="1" applyFill="1" applyBorder="1" applyAlignment="1">
      <alignment horizontal="left" vertical="center" wrapText="1"/>
    </xf>
    <xf numFmtId="164" fontId="5" fillId="0" borderId="0" xfId="141" applyNumberFormat="1" applyFont="1" applyFill="1" applyBorder="1" applyAlignment="1">
      <alignment horizontal="right" vertical="center"/>
    </xf>
    <xf numFmtId="38" fontId="5" fillId="0" borderId="0" xfId="0" applyNumberFormat="1" applyFont="1" applyFill="1" applyAlignment="1">
      <alignment horizontal="left" vertical="center"/>
    </xf>
    <xf numFmtId="164" fontId="24" fillId="0" borderId="0" xfId="141" applyNumberFormat="1" applyFont="1" applyFill="1" applyBorder="1" applyAlignment="1">
      <alignment vertical="center"/>
    </xf>
    <xf numFmtId="0" fontId="4" fillId="0" borderId="27" xfId="0" applyFont="1" applyFill="1" applyBorder="1" applyAlignment="1">
      <alignment horizontal="center" vertical="center" wrapText="1"/>
    </xf>
    <xf numFmtId="0" fontId="4" fillId="0" borderId="27" xfId="0" applyFont="1" applyFill="1" applyBorder="1" applyAlignment="1">
      <alignment vertical="center" wrapText="1"/>
    </xf>
    <xf numFmtId="0" fontId="4" fillId="0" borderId="27" xfId="235" applyNumberFormat="1" applyFont="1" applyFill="1" applyBorder="1" applyAlignment="1" applyProtection="1">
      <alignment vertical="center"/>
      <protection hidden="1"/>
    </xf>
    <xf numFmtId="164" fontId="4" fillId="0" borderId="27" xfId="141" applyNumberFormat="1" applyFont="1" applyFill="1" applyBorder="1" applyAlignment="1" applyProtection="1">
      <alignment vertical="center"/>
      <protection hidden="1"/>
    </xf>
    <xf numFmtId="164" fontId="4" fillId="0" borderId="27" xfId="141" applyNumberFormat="1" applyFont="1" applyFill="1" applyBorder="1" applyAlignment="1" applyProtection="1">
      <alignment horizontal="left" vertical="center"/>
      <protection hidden="1"/>
    </xf>
    <xf numFmtId="0" fontId="5" fillId="0" borderId="27" xfId="0" applyFont="1" applyFill="1" applyBorder="1" applyAlignment="1">
      <alignment horizontal="left" vertical="center"/>
    </xf>
    <xf numFmtId="38" fontId="5" fillId="0" borderId="27" xfId="0" applyNumberFormat="1" applyFont="1" applyFill="1" applyBorder="1" applyAlignment="1">
      <alignment horizontal="left" vertical="center"/>
    </xf>
    <xf numFmtId="0" fontId="5" fillId="0" borderId="27" xfId="235" applyNumberFormat="1" applyFont="1" applyFill="1" applyBorder="1" applyAlignment="1" applyProtection="1">
      <alignment vertical="center"/>
      <protection hidden="1"/>
    </xf>
    <xf numFmtId="164" fontId="5" fillId="0" borderId="27" xfId="141" applyNumberFormat="1" applyFont="1" applyFill="1" applyBorder="1" applyAlignment="1">
      <alignment horizontal="right" vertical="center"/>
    </xf>
    <xf numFmtId="38" fontId="5" fillId="0" borderId="0" xfId="235" applyNumberFormat="1" applyFont="1" applyFill="1" applyBorder="1" applyAlignment="1" applyProtection="1">
      <alignment vertical="center"/>
      <protection hidden="1"/>
    </xf>
    <xf numFmtId="49" fontId="7"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NumberFormat="1" applyFont="1" applyFill="1" applyAlignment="1">
      <alignment horizontal="left" vertical="center"/>
    </xf>
    <xf numFmtId="0" fontId="4" fillId="0" borderId="0" xfId="235" applyNumberFormat="1" applyFont="1" applyFill="1" applyBorder="1" applyAlignment="1" applyProtection="1">
      <alignment horizontal="justify" vertical="center" wrapText="1"/>
      <protection hidden="1"/>
    </xf>
    <xf numFmtId="0" fontId="4" fillId="0" borderId="0" xfId="235" applyNumberFormat="1" applyFont="1" applyFill="1" applyBorder="1" applyAlignment="1" applyProtection="1">
      <alignment horizontal="justify" vertical="center" wrapText="1"/>
      <protection hidden="1"/>
    </xf>
    <xf numFmtId="164" fontId="24" fillId="0" borderId="0" xfId="141" applyNumberFormat="1" applyFont="1" applyFill="1" applyBorder="1" applyAlignment="1" applyProtection="1">
      <alignment vertical="center" wrapText="1"/>
      <protection hidden="1"/>
    </xf>
    <xf numFmtId="0" fontId="4" fillId="0" borderId="0" xfId="235" applyNumberFormat="1" applyFont="1" applyFill="1" applyBorder="1" applyAlignment="1" applyProtection="1">
      <alignment vertical="center" wrapText="1"/>
      <protection hidden="1"/>
    </xf>
    <xf numFmtId="0" fontId="4" fillId="0" borderId="0" xfId="235" applyNumberFormat="1" applyFont="1" applyFill="1" applyBorder="1" applyAlignment="1" applyProtection="1">
      <alignment vertical="center" wrapText="1"/>
      <protection hidden="1"/>
    </xf>
    <xf numFmtId="0" fontId="5" fillId="0" borderId="0" xfId="235" applyNumberFormat="1" applyFont="1" applyFill="1" applyBorder="1" applyAlignment="1" applyProtection="1">
      <alignment horizontal="left" vertical="center" wrapText="1"/>
      <protection hidden="1"/>
    </xf>
    <xf numFmtId="0" fontId="5" fillId="0" borderId="0" xfId="235" applyNumberFormat="1" applyFont="1" applyFill="1" applyBorder="1" applyAlignment="1" applyProtection="1">
      <alignment horizontal="justify" vertical="center" wrapText="1"/>
      <protection hidden="1"/>
    </xf>
    <xf numFmtId="0" fontId="5" fillId="0" borderId="27" xfId="0" applyFont="1" applyFill="1" applyBorder="1" applyAlignment="1">
      <alignment vertical="center"/>
    </xf>
    <xf numFmtId="0" fontId="5" fillId="0" borderId="0" xfId="0" applyFont="1" applyFill="1" applyBorder="1" applyAlignment="1">
      <alignment vertical="center"/>
    </xf>
    <xf numFmtId="0" fontId="4" fillId="0" borderId="0" xfId="235" applyNumberFormat="1" applyFont="1" applyFill="1" applyBorder="1" applyAlignment="1" applyProtection="1">
      <alignment horizontal="left" vertical="center"/>
      <protection hidden="1"/>
    </xf>
    <xf numFmtId="0" fontId="4" fillId="0" borderId="0" xfId="235" applyNumberFormat="1" applyFont="1" applyFill="1" applyBorder="1" applyAlignment="1" applyProtection="1">
      <alignment horizontal="justify" vertical="center"/>
      <protection hidden="1"/>
    </xf>
    <xf numFmtId="0" fontId="4" fillId="0" borderId="0" xfId="235" applyNumberFormat="1" applyFont="1" applyFill="1" applyBorder="1" applyAlignment="1" applyProtection="1">
      <alignment horizontal="left" vertical="center" wrapText="1"/>
      <protection hidden="1"/>
    </xf>
    <xf numFmtId="0" fontId="5" fillId="0" borderId="0" xfId="0" applyFont="1" applyFill="1" applyAlignment="1">
      <alignment vertical="center"/>
    </xf>
    <xf numFmtId="0" fontId="4"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left" vertical="center"/>
    </xf>
    <xf numFmtId="0" fontId="5" fillId="0" borderId="0" xfId="229" applyNumberFormat="1" applyFont="1" applyFill="1" applyBorder="1" applyAlignment="1">
      <alignment horizontal="left" vertical="center"/>
      <protection/>
    </xf>
    <xf numFmtId="0" fontId="4" fillId="0" borderId="0" xfId="229" applyNumberFormat="1" applyFont="1" applyFill="1" applyBorder="1" applyAlignment="1">
      <alignment vertical="center"/>
      <protection/>
    </xf>
    <xf numFmtId="164" fontId="4" fillId="0" borderId="0" xfId="141" applyNumberFormat="1" applyFont="1" applyFill="1" applyBorder="1" applyAlignment="1">
      <alignment vertical="center"/>
    </xf>
    <xf numFmtId="164" fontId="5" fillId="0" borderId="0" xfId="141" applyNumberFormat="1" applyFont="1" applyFill="1" applyBorder="1" applyAlignment="1">
      <alignment vertical="center"/>
    </xf>
    <xf numFmtId="0" fontId="4" fillId="0" borderId="0" xfId="229" applyNumberFormat="1" applyFont="1" applyFill="1" applyBorder="1" applyAlignment="1">
      <alignment horizontal="left" vertical="center"/>
      <protection/>
    </xf>
    <xf numFmtId="0" fontId="4" fillId="0" borderId="0" xfId="0" applyFont="1" applyFill="1" applyAlignment="1">
      <alignment horizontal="justify" vertical="center"/>
    </xf>
    <xf numFmtId="0" fontId="4" fillId="0" borderId="0" xfId="0" applyFont="1" applyFill="1" applyAlignment="1">
      <alignment horizontal="left" vertical="center"/>
    </xf>
    <xf numFmtId="0" fontId="4" fillId="0" borderId="0" xfId="0" applyFont="1" applyFill="1" applyAlignment="1" quotePrefix="1">
      <alignment horizontal="right" vertical="center"/>
    </xf>
    <xf numFmtId="164" fontId="4" fillId="0" borderId="0" xfId="141" applyNumberFormat="1" applyFont="1" applyFill="1" applyBorder="1" applyAlignment="1">
      <alignment horizontal="left" vertical="center"/>
    </xf>
    <xf numFmtId="164" fontId="4" fillId="0" borderId="0" xfId="141" applyNumberFormat="1" applyFont="1" applyFill="1" applyBorder="1" applyAlignment="1">
      <alignment horizontal="right" vertical="center"/>
    </xf>
    <xf numFmtId="0" fontId="27" fillId="0" borderId="0" xfId="0" applyFont="1" applyFill="1" applyAlignment="1">
      <alignment vertical="center"/>
    </xf>
    <xf numFmtId="0" fontId="5" fillId="0" borderId="0" xfId="0" applyFont="1" applyFill="1" applyAlignment="1">
      <alignment horizontal="justify" vertical="center"/>
    </xf>
    <xf numFmtId="0" fontId="4" fillId="0" borderId="0" xfId="229" applyNumberFormat="1" applyFont="1" applyFill="1" applyBorder="1" applyAlignment="1">
      <alignment horizontal="justify" vertical="center"/>
      <protection/>
    </xf>
    <xf numFmtId="164" fontId="4" fillId="0" borderId="0" xfId="141" applyNumberFormat="1" applyFont="1" applyFill="1" applyBorder="1" applyAlignment="1">
      <alignment horizontal="justify" vertical="center"/>
    </xf>
    <xf numFmtId="0" fontId="3" fillId="0" borderId="0" xfId="0" applyFont="1" applyFill="1" applyAlignment="1">
      <alignment vertical="center"/>
    </xf>
    <xf numFmtId="0" fontId="6" fillId="0" borderId="0" xfId="229" applyNumberFormat="1" applyFont="1" applyFill="1" applyBorder="1" applyAlignment="1">
      <alignment vertical="center"/>
      <protection/>
    </xf>
    <xf numFmtId="0" fontId="4" fillId="0" borderId="27" xfId="229" applyNumberFormat="1" applyFont="1" applyFill="1" applyBorder="1" applyAlignment="1">
      <alignment horizontal="right" vertical="center" wrapText="1"/>
      <protection/>
    </xf>
    <xf numFmtId="0" fontId="4" fillId="0" borderId="27" xfId="229" applyNumberFormat="1" applyFont="1" applyFill="1" applyBorder="1" applyAlignment="1" quotePrefix="1">
      <alignment horizontal="right" vertical="center"/>
      <protection/>
    </xf>
    <xf numFmtId="0" fontId="4" fillId="0" borderId="0" xfId="229" applyNumberFormat="1" applyFont="1" applyFill="1" applyBorder="1" applyAlignment="1" quotePrefix="1">
      <alignment horizontal="right" vertical="center"/>
      <protection/>
    </xf>
    <xf numFmtId="164" fontId="29" fillId="0" borderId="0" xfId="141" applyNumberFormat="1" applyFont="1" applyFill="1" applyBorder="1" applyAlignment="1">
      <alignment horizontal="right" vertical="center"/>
    </xf>
    <xf numFmtId="164" fontId="29" fillId="0" borderId="0" xfId="141" applyNumberFormat="1" applyFont="1" applyFill="1" applyBorder="1" applyAlignment="1" quotePrefix="1">
      <alignment horizontal="right" vertical="center"/>
    </xf>
    <xf numFmtId="49" fontId="4" fillId="0" borderId="0" xfId="0" applyNumberFormat="1" applyFont="1" applyFill="1" applyBorder="1" applyAlignment="1">
      <alignment vertical="center"/>
    </xf>
    <xf numFmtId="164" fontId="4" fillId="0" borderId="29" xfId="141" applyNumberFormat="1" applyFont="1" applyFill="1" applyBorder="1" applyAlignment="1">
      <alignment vertical="center"/>
    </xf>
    <xf numFmtId="164" fontId="4" fillId="0" borderId="0" xfId="141" applyNumberFormat="1" applyFont="1" applyFill="1" applyBorder="1" applyAlignment="1">
      <alignment vertical="center"/>
    </xf>
    <xf numFmtId="1" fontId="4" fillId="0" borderId="0" xfId="0" applyNumberFormat="1" applyFont="1" applyFill="1" applyBorder="1" applyAlignment="1">
      <alignment vertical="center"/>
    </xf>
    <xf numFmtId="164" fontId="4" fillId="0" borderId="27" xfId="141" applyNumberFormat="1" applyFont="1" applyFill="1" applyBorder="1" applyAlignment="1">
      <alignment vertical="center"/>
    </xf>
    <xf numFmtId="164" fontId="4" fillId="0" borderId="27" xfId="141" applyNumberFormat="1" applyFont="1" applyFill="1" applyBorder="1" applyAlignment="1">
      <alignment vertical="center"/>
    </xf>
    <xf numFmtId="165" fontId="5" fillId="0" borderId="0" xfId="0" applyNumberFormat="1" applyFont="1" applyFill="1" applyBorder="1" applyAlignment="1">
      <alignment vertical="center"/>
    </xf>
    <xf numFmtId="0" fontId="5" fillId="0" borderId="0" xfId="229" applyNumberFormat="1" applyFont="1" applyFill="1" applyBorder="1" applyAlignment="1">
      <alignment vertical="center"/>
      <protection/>
    </xf>
    <xf numFmtId="164" fontId="5" fillId="0" borderId="28" xfId="141" applyNumberFormat="1" applyFont="1" applyFill="1" applyBorder="1" applyAlignment="1">
      <alignment vertical="center"/>
    </xf>
    <xf numFmtId="165" fontId="4" fillId="0" borderId="0" xfId="0" applyNumberFormat="1" applyFont="1" applyFill="1" applyBorder="1" applyAlignment="1">
      <alignment horizontal="justify" vertical="center" wrapText="1"/>
    </xf>
    <xf numFmtId="0" fontId="30" fillId="0" borderId="0" xfId="0" applyFont="1" applyFill="1" applyAlignment="1">
      <alignment horizontal="justify" vertical="center" wrapText="1"/>
    </xf>
    <xf numFmtId="38" fontId="4" fillId="0" borderId="0" xfId="0" applyNumberFormat="1" applyFont="1" applyFill="1" applyAlignment="1">
      <alignment horizontal="left" vertical="center"/>
    </xf>
    <xf numFmtId="165" fontId="4" fillId="0" borderId="0" xfId="0" applyNumberFormat="1" applyFont="1" applyFill="1" applyBorder="1" applyAlignment="1">
      <alignment vertical="center"/>
    </xf>
    <xf numFmtId="165" fontId="4" fillId="0" borderId="0" xfId="0" applyNumberFormat="1" applyFont="1" applyFill="1" applyBorder="1" applyAlignment="1">
      <alignment horizontal="justify" vertical="center" wrapText="1"/>
    </xf>
    <xf numFmtId="0" fontId="30" fillId="0" borderId="0" xfId="0" applyFont="1" applyFill="1" applyAlignment="1">
      <alignment horizontal="justify" vertical="center" wrapText="1"/>
    </xf>
    <xf numFmtId="41" fontId="5" fillId="0" borderId="0" xfId="229" applyNumberFormat="1" applyFont="1" applyFill="1" applyBorder="1" applyAlignment="1">
      <alignment horizontal="center" vertical="center"/>
      <protection/>
    </xf>
    <xf numFmtId="41" fontId="5" fillId="0" borderId="0" xfId="141" applyNumberFormat="1" applyFont="1" applyFill="1" applyBorder="1" applyAlignment="1">
      <alignment vertical="center"/>
    </xf>
    <xf numFmtId="38" fontId="5" fillId="0" borderId="0" xfId="229" applyNumberFormat="1" applyFont="1" applyFill="1" applyBorder="1" applyAlignment="1">
      <alignment horizontal="left" vertical="center"/>
      <protection/>
    </xf>
    <xf numFmtId="0" fontId="5" fillId="0" borderId="27" xfId="229" applyNumberFormat="1" applyFont="1" applyFill="1" applyBorder="1" applyAlignment="1">
      <alignment horizontal="left" vertical="center"/>
      <protection/>
    </xf>
    <xf numFmtId="0" fontId="5" fillId="0" borderId="27" xfId="229" applyNumberFormat="1" applyFont="1" applyFill="1" applyBorder="1" applyAlignment="1">
      <alignment vertical="center"/>
      <protection/>
    </xf>
    <xf numFmtId="41" fontId="5" fillId="0" borderId="27" xfId="229" applyNumberFormat="1" applyFont="1" applyFill="1" applyBorder="1" applyAlignment="1">
      <alignment horizontal="center" vertical="center" wrapText="1"/>
      <protection/>
    </xf>
    <xf numFmtId="41" fontId="5" fillId="0" borderId="27" xfId="141" applyNumberFormat="1" applyFont="1" applyFill="1" applyBorder="1" applyAlignment="1">
      <alignment horizontal="center" vertical="center" wrapText="1"/>
    </xf>
    <xf numFmtId="41" fontId="5" fillId="0" borderId="0" xfId="229" applyNumberFormat="1" applyFont="1" applyFill="1" applyBorder="1" applyAlignment="1">
      <alignment horizontal="center" vertical="center"/>
      <protection/>
    </xf>
    <xf numFmtId="41" fontId="5" fillId="0" borderId="0" xfId="229" applyNumberFormat="1" applyFont="1" applyFill="1" applyBorder="1" applyAlignment="1">
      <alignment horizontal="center" vertical="center" wrapText="1"/>
      <protection/>
    </xf>
    <xf numFmtId="41" fontId="5" fillId="0" borderId="0" xfId="141" applyNumberFormat="1" applyFont="1" applyFill="1" applyBorder="1" applyAlignment="1">
      <alignment horizontal="center" vertical="center" wrapText="1"/>
    </xf>
    <xf numFmtId="0" fontId="4" fillId="0" borderId="0" xfId="229" applyNumberFormat="1" applyFont="1" applyFill="1" applyBorder="1" applyAlignment="1" quotePrefix="1">
      <alignment horizontal="left" vertical="center"/>
      <protection/>
    </xf>
    <xf numFmtId="41" fontId="4" fillId="0" borderId="0" xfId="229" applyNumberFormat="1" applyFont="1" applyFill="1" applyBorder="1" applyAlignment="1">
      <alignment horizontal="center" vertical="center"/>
      <protection/>
    </xf>
    <xf numFmtId="41" fontId="4" fillId="0" borderId="0" xfId="229" applyNumberFormat="1" applyFont="1" applyFill="1" applyBorder="1" applyAlignment="1">
      <alignment horizontal="center" vertical="center" wrapText="1"/>
      <protection/>
    </xf>
    <xf numFmtId="167" fontId="4" fillId="0" borderId="0" xfId="229" applyNumberFormat="1" applyFont="1" applyFill="1" applyBorder="1" applyAlignment="1">
      <alignment vertical="center"/>
      <protection/>
    </xf>
    <xf numFmtId="164" fontId="24" fillId="0" borderId="0" xfId="141" applyNumberFormat="1" applyFont="1" applyFill="1" applyBorder="1" applyAlignment="1" quotePrefix="1">
      <alignment vertical="center"/>
    </xf>
    <xf numFmtId="164" fontId="4" fillId="0" borderId="0" xfId="141" applyNumberFormat="1" applyFont="1" applyFill="1" applyBorder="1" applyAlignment="1">
      <alignment horizontal="right" vertical="center"/>
    </xf>
    <xf numFmtId="0" fontId="3" fillId="0" borderId="0" xfId="0" applyFont="1" applyFill="1" applyAlignment="1">
      <alignment horizontal="left" vertical="center"/>
    </xf>
    <xf numFmtId="0" fontId="3" fillId="0" borderId="0" xfId="229" applyNumberFormat="1" applyFont="1" applyFill="1" applyBorder="1" applyAlignment="1">
      <alignment horizontal="left" vertical="center"/>
      <protection/>
    </xf>
    <xf numFmtId="49" fontId="6" fillId="0" borderId="0" xfId="0" applyNumberFormat="1" applyFont="1" applyFill="1" applyBorder="1" applyAlignment="1">
      <alignment vertical="center"/>
    </xf>
    <xf numFmtId="0" fontId="6" fillId="0" borderId="0" xfId="229" applyNumberFormat="1" applyFont="1" applyFill="1" applyBorder="1" applyAlignment="1" quotePrefix="1">
      <alignment horizontal="left" vertical="center"/>
      <protection/>
    </xf>
    <xf numFmtId="0" fontId="6" fillId="0" borderId="0" xfId="229" applyNumberFormat="1" applyFont="1" applyFill="1" applyBorder="1" applyAlignment="1">
      <alignment horizontal="left" vertical="center"/>
      <protection/>
    </xf>
    <xf numFmtId="164" fontId="6" fillId="0" borderId="0" xfId="141" applyNumberFormat="1" applyFont="1" applyFill="1" applyBorder="1" applyAlignment="1">
      <alignment vertical="center"/>
    </xf>
    <xf numFmtId="164" fontId="6" fillId="0" borderId="0" xfId="141" applyNumberFormat="1" applyFont="1" applyFill="1" applyBorder="1" applyAlignment="1">
      <alignment horizontal="right" vertical="center"/>
    </xf>
    <xf numFmtId="38" fontId="3" fillId="0" borderId="0" xfId="0" applyNumberFormat="1" applyFont="1" applyFill="1" applyAlignment="1">
      <alignment horizontal="left" vertical="center"/>
    </xf>
    <xf numFmtId="164" fontId="31" fillId="0" borderId="0" xfId="141" applyNumberFormat="1" applyFont="1" applyFill="1" applyBorder="1" applyAlignment="1">
      <alignment vertical="center"/>
    </xf>
    <xf numFmtId="164" fontId="6" fillId="0" borderId="0" xfId="141" applyNumberFormat="1" applyFont="1" applyFill="1" applyBorder="1" applyAlignment="1">
      <alignment vertical="center"/>
    </xf>
    <xf numFmtId="164" fontId="6" fillId="0" borderId="0" xfId="141" applyNumberFormat="1" applyFont="1" applyFill="1" applyBorder="1" applyAlignment="1">
      <alignment horizontal="center" vertical="center"/>
    </xf>
    <xf numFmtId="164" fontId="6" fillId="0" borderId="0" xfId="141" applyNumberFormat="1" applyFont="1" applyFill="1" applyBorder="1" applyAlignment="1">
      <alignment horizontal="right" vertical="center"/>
    </xf>
    <xf numFmtId="164" fontId="6" fillId="0" borderId="27" xfId="141" applyNumberFormat="1" applyFont="1" applyFill="1" applyBorder="1" applyAlignment="1">
      <alignment vertical="center"/>
    </xf>
    <xf numFmtId="0" fontId="3" fillId="0" borderId="0" xfId="229" applyNumberFormat="1" applyFont="1" applyFill="1" applyBorder="1" applyAlignment="1">
      <alignment vertical="center"/>
      <protection/>
    </xf>
    <xf numFmtId="164" fontId="5" fillId="0" borderId="28" xfId="141" applyNumberFormat="1" applyFont="1" applyFill="1" applyBorder="1" applyAlignment="1">
      <alignment horizontal="right" vertical="center"/>
    </xf>
    <xf numFmtId="37" fontId="4" fillId="0" borderId="0" xfId="229" applyNumberFormat="1" applyFont="1" applyFill="1" applyBorder="1" applyAlignment="1">
      <alignment vertical="center"/>
      <protection/>
    </xf>
    <xf numFmtId="167" fontId="4" fillId="0" borderId="30" xfId="229" applyNumberFormat="1" applyFont="1" applyFill="1" applyBorder="1" applyAlignment="1">
      <alignment vertical="center"/>
      <protection/>
    </xf>
    <xf numFmtId="37" fontId="4" fillId="0" borderId="30" xfId="229" applyNumberFormat="1" applyFont="1" applyFill="1" applyBorder="1" applyAlignment="1">
      <alignment vertical="center"/>
      <protection/>
    </xf>
    <xf numFmtId="165" fontId="6" fillId="0" borderId="0" xfId="0" applyNumberFormat="1" applyFont="1" applyFill="1" applyBorder="1" applyAlignment="1">
      <alignment vertical="center"/>
    </xf>
    <xf numFmtId="0" fontId="6" fillId="0" borderId="0" xfId="229" applyNumberFormat="1" applyFont="1" applyFill="1" applyBorder="1" applyAlignment="1" quotePrefix="1">
      <alignment vertical="center"/>
      <protection/>
    </xf>
    <xf numFmtId="38" fontId="6" fillId="0" borderId="0" xfId="0" applyNumberFormat="1" applyFont="1" applyFill="1" applyAlignment="1">
      <alignment horizontal="left" vertical="center"/>
    </xf>
    <xf numFmtId="0" fontId="6" fillId="0" borderId="0" xfId="229" applyNumberFormat="1" applyFont="1" applyFill="1" applyBorder="1" applyAlignment="1">
      <alignment horizontal="justify" vertical="center"/>
      <protection/>
    </xf>
    <xf numFmtId="164" fontId="6" fillId="0" borderId="0" xfId="141" applyNumberFormat="1" applyFont="1" applyFill="1" applyBorder="1" applyAlignment="1">
      <alignment horizontal="center" vertical="center"/>
    </xf>
    <xf numFmtId="0" fontId="4" fillId="0" borderId="0" xfId="229" applyNumberFormat="1" applyFont="1" applyFill="1" applyBorder="1" applyAlignment="1" quotePrefix="1">
      <alignment horizontal="justify" vertical="center"/>
      <protection/>
    </xf>
    <xf numFmtId="0" fontId="4" fillId="0" borderId="0" xfId="229" applyNumberFormat="1" applyFont="1" applyFill="1" applyBorder="1" applyAlignment="1" quotePrefix="1">
      <alignment vertical="center"/>
      <protection/>
    </xf>
    <xf numFmtId="0" fontId="4" fillId="0" borderId="0" xfId="229" applyNumberFormat="1" applyFont="1" applyFill="1" applyBorder="1" applyAlignment="1" quotePrefix="1">
      <alignment horizontal="center" vertical="center"/>
      <protection/>
    </xf>
    <xf numFmtId="49" fontId="6" fillId="0" borderId="0" xfId="0" applyNumberFormat="1" applyFont="1" applyFill="1" applyBorder="1" applyAlignment="1" quotePrefix="1">
      <alignment vertical="center"/>
    </xf>
    <xf numFmtId="164" fontId="4" fillId="41" borderId="0" xfId="141" applyNumberFormat="1" applyFont="1" applyFill="1" applyBorder="1" applyAlignment="1">
      <alignment vertical="center"/>
    </xf>
    <xf numFmtId="164" fontId="4" fillId="41" borderId="0" xfId="141" applyNumberFormat="1" applyFont="1" applyFill="1" applyBorder="1" applyAlignment="1">
      <alignment vertical="center"/>
    </xf>
    <xf numFmtId="0" fontId="4" fillId="0" borderId="0" xfId="233" applyNumberFormat="1" applyFont="1" applyFill="1" applyBorder="1" applyAlignment="1">
      <alignment vertical="center"/>
      <protection/>
    </xf>
    <xf numFmtId="165" fontId="4" fillId="0" borderId="0" xfId="0" applyNumberFormat="1" applyFont="1" applyFill="1" applyBorder="1" applyAlignment="1" quotePrefix="1">
      <alignment vertical="center"/>
    </xf>
    <xf numFmtId="0" fontId="4" fillId="0" borderId="0" xfId="233" applyNumberFormat="1" applyFont="1" applyFill="1" applyBorder="1" applyAlignment="1">
      <alignment horizontal="center" vertical="center"/>
      <protection/>
    </xf>
    <xf numFmtId="0" fontId="33" fillId="0" borderId="0" xfId="234" applyNumberFormat="1" applyFont="1" applyFill="1" applyBorder="1" applyAlignment="1">
      <alignment vertical="center"/>
      <protection/>
    </xf>
    <xf numFmtId="3" fontId="4" fillId="0" borderId="0" xfId="233" applyNumberFormat="1" applyFont="1" applyFill="1" applyBorder="1" applyAlignment="1">
      <alignment vertical="center"/>
      <protection/>
    </xf>
    <xf numFmtId="0" fontId="34" fillId="0" borderId="0" xfId="234" applyNumberFormat="1" applyFont="1" applyFill="1" applyBorder="1" applyAlignment="1">
      <alignment vertical="center"/>
      <protection/>
    </xf>
    <xf numFmtId="0" fontId="5" fillId="0" borderId="0" xfId="233" applyNumberFormat="1" applyFont="1" applyFill="1" applyBorder="1" applyAlignment="1">
      <alignment vertical="center"/>
      <protection/>
    </xf>
    <xf numFmtId="3" fontId="5" fillId="0" borderId="0" xfId="233" applyNumberFormat="1" applyFont="1" applyFill="1" applyBorder="1" applyAlignment="1">
      <alignment vertical="center"/>
      <protection/>
    </xf>
    <xf numFmtId="0" fontId="35" fillId="0" borderId="0" xfId="234" applyNumberFormat="1" applyFont="1" applyFill="1" applyBorder="1" applyAlignment="1">
      <alignment vertical="center"/>
      <protection/>
    </xf>
    <xf numFmtId="3" fontId="6" fillId="0" borderId="0" xfId="233" applyNumberFormat="1" applyFont="1" applyFill="1" applyBorder="1" applyAlignment="1">
      <alignment vertical="center"/>
      <protection/>
    </xf>
    <xf numFmtId="164" fontId="24" fillId="0" borderId="0" xfId="141" applyNumberFormat="1" applyFont="1" applyFill="1" applyBorder="1" applyAlignment="1">
      <alignment vertical="center" shrinkToFit="1"/>
    </xf>
    <xf numFmtId="0" fontId="4" fillId="0" borderId="0" xfId="0" applyFont="1" applyFill="1" applyAlignment="1">
      <alignment horizontal="justify" vertical="center" wrapText="1"/>
    </xf>
    <xf numFmtId="0" fontId="4" fillId="0" borderId="0" xfId="0" applyFont="1" applyFill="1" applyAlignment="1">
      <alignment horizontal="justify" vertical="center" wrapText="1"/>
    </xf>
    <xf numFmtId="164" fontId="4" fillId="0" borderId="29" xfId="141" applyNumberFormat="1" applyFont="1" applyFill="1" applyBorder="1" applyAlignment="1">
      <alignment horizontal="right" vertical="center"/>
    </xf>
    <xf numFmtId="164" fontId="4" fillId="0" borderId="0" xfId="141" applyNumberFormat="1" applyFont="1" applyFill="1" applyBorder="1" applyAlignment="1">
      <alignment horizontal="center" vertical="center"/>
    </xf>
    <xf numFmtId="0" fontId="5" fillId="0" borderId="0" xfId="233" applyNumberFormat="1" applyFont="1" applyFill="1" applyBorder="1" applyAlignment="1">
      <alignment horizontal="center" vertical="center" wrapText="1"/>
      <protection/>
    </xf>
    <xf numFmtId="0" fontId="5" fillId="0" borderId="27" xfId="233" applyNumberFormat="1" applyFont="1" applyFill="1" applyBorder="1" applyAlignment="1">
      <alignment horizontal="center" vertical="center"/>
      <protection/>
    </xf>
    <xf numFmtId="0" fontId="5" fillId="0" borderId="27" xfId="233" applyNumberFormat="1" applyFont="1" applyFill="1" applyBorder="1" applyAlignment="1">
      <alignment vertical="center"/>
      <protection/>
    </xf>
    <xf numFmtId="164" fontId="5" fillId="0" borderId="27" xfId="141" applyNumberFormat="1" applyFont="1" applyFill="1" applyBorder="1" applyAlignment="1">
      <alignment horizontal="center" vertical="center"/>
    </xf>
    <xf numFmtId="164" fontId="5" fillId="0" borderId="27" xfId="141" applyNumberFormat="1" applyFont="1" applyFill="1" applyBorder="1" applyAlignment="1">
      <alignment vertical="center"/>
    </xf>
    <xf numFmtId="0" fontId="5" fillId="0" borderId="0" xfId="229" applyNumberFormat="1" applyFont="1" applyFill="1" applyBorder="1" applyAlignment="1">
      <alignment horizontal="left" vertical="center"/>
      <protection/>
    </xf>
    <xf numFmtId="164" fontId="5" fillId="0" borderId="0" xfId="141" applyNumberFormat="1" applyFont="1" applyFill="1" applyBorder="1" applyAlignment="1">
      <alignment horizontal="right" vertical="center"/>
    </xf>
    <xf numFmtId="164" fontId="5" fillId="0" borderId="29" xfId="141" applyNumberFormat="1" applyFont="1" applyFill="1" applyBorder="1" applyAlignment="1">
      <alignment horizontal="center" vertical="center"/>
    </xf>
    <xf numFmtId="164" fontId="5" fillId="0" borderId="0" xfId="141" applyNumberFormat="1" applyFont="1" applyFill="1" applyBorder="1" applyAlignment="1">
      <alignment horizontal="center" vertical="center"/>
    </xf>
    <xf numFmtId="164" fontId="3" fillId="0" borderId="0" xfId="141" applyNumberFormat="1" applyFont="1" applyFill="1" applyBorder="1" applyAlignment="1">
      <alignment horizontal="right" vertical="center"/>
    </xf>
    <xf numFmtId="0" fontId="4" fillId="0" borderId="0" xfId="229" applyNumberFormat="1" applyFont="1" applyFill="1" applyBorder="1" applyAlignment="1">
      <alignment horizontal="left" vertical="center"/>
      <protection/>
    </xf>
    <xf numFmtId="0" fontId="6" fillId="0" borderId="0" xfId="229" applyNumberFormat="1" applyFont="1" applyFill="1" applyBorder="1" applyAlignment="1">
      <alignment horizontal="left" vertical="center"/>
      <protection/>
    </xf>
    <xf numFmtId="0" fontId="6" fillId="0" borderId="0" xfId="233" applyNumberFormat="1" applyFont="1" applyFill="1" applyBorder="1" applyAlignment="1">
      <alignment vertical="center"/>
      <protection/>
    </xf>
    <xf numFmtId="164" fontId="5" fillId="0" borderId="28" xfId="141" applyNumberFormat="1" applyFont="1" applyFill="1" applyBorder="1" applyAlignment="1">
      <alignment horizontal="center" vertical="center"/>
    </xf>
    <xf numFmtId="164" fontId="5" fillId="0" borderId="31" xfId="141" applyNumberFormat="1" applyFont="1" applyFill="1" applyBorder="1" applyAlignment="1">
      <alignment horizontal="center" vertical="center"/>
    </xf>
    <xf numFmtId="0" fontId="4" fillId="0" borderId="0" xfId="233" applyNumberFormat="1" applyFont="1" applyFill="1" applyBorder="1" applyAlignment="1">
      <alignment horizontal="left" vertical="center"/>
      <protection/>
    </xf>
    <xf numFmtId="0" fontId="5" fillId="43" borderId="0" xfId="0" applyFont="1" applyFill="1" applyAlignment="1">
      <alignment horizontal="left" vertical="center"/>
    </xf>
    <xf numFmtId="0" fontId="5" fillId="43" borderId="0" xfId="229" applyNumberFormat="1" applyFont="1" applyFill="1" applyBorder="1" applyAlignment="1">
      <alignment horizontal="left" vertical="center"/>
      <protection/>
    </xf>
    <xf numFmtId="0" fontId="4" fillId="43" borderId="0" xfId="233" applyNumberFormat="1" applyFont="1" applyFill="1" applyBorder="1" applyAlignment="1">
      <alignment vertical="center"/>
      <protection/>
    </xf>
    <xf numFmtId="164" fontId="4" fillId="43" borderId="0" xfId="141" applyNumberFormat="1" applyFont="1" applyFill="1" applyBorder="1" applyAlignment="1">
      <alignment vertical="center"/>
    </xf>
    <xf numFmtId="164" fontId="6" fillId="43" borderId="0" xfId="141" applyNumberFormat="1" applyFont="1" applyFill="1" applyBorder="1" applyAlignment="1">
      <alignment horizontal="right" vertical="center"/>
    </xf>
    <xf numFmtId="38" fontId="5" fillId="43" borderId="0" xfId="0" applyNumberFormat="1" applyFont="1" applyFill="1" applyAlignment="1">
      <alignment horizontal="left" vertical="center"/>
    </xf>
    <xf numFmtId="164" fontId="5" fillId="43" borderId="0" xfId="141" applyNumberFormat="1" applyFont="1" applyFill="1" applyBorder="1" applyAlignment="1">
      <alignment vertical="center"/>
    </xf>
    <xf numFmtId="0" fontId="4" fillId="43" borderId="0" xfId="229" applyNumberFormat="1" applyFont="1" applyFill="1" applyBorder="1" applyAlignment="1">
      <alignment vertical="center"/>
      <protection/>
    </xf>
    <xf numFmtId="0" fontId="5" fillId="43" borderId="0" xfId="0" applyFont="1" applyFill="1" applyBorder="1" applyAlignment="1">
      <alignment horizontal="center" vertical="center"/>
    </xf>
    <xf numFmtId="38" fontId="5" fillId="43" borderId="0" xfId="231" applyNumberFormat="1" applyFont="1" applyFill="1" applyBorder="1" applyAlignment="1">
      <alignment vertical="center" wrapText="1"/>
      <protection/>
    </xf>
    <xf numFmtId="38" fontId="5" fillId="43" borderId="0" xfId="231" applyNumberFormat="1" applyFont="1" applyFill="1" applyBorder="1" applyAlignment="1">
      <alignment horizontal="center" vertical="center" wrapText="1"/>
      <protection/>
    </xf>
    <xf numFmtId="0" fontId="5" fillId="43" borderId="0" xfId="0" applyFont="1" applyFill="1" applyBorder="1" applyAlignment="1">
      <alignment horizontal="left" vertical="center"/>
    </xf>
    <xf numFmtId="38" fontId="5" fillId="43" borderId="0" xfId="231" applyNumberFormat="1" applyFont="1" applyFill="1" applyBorder="1" applyAlignment="1">
      <alignment horizontal="center" vertical="center" wrapText="1"/>
      <protection/>
    </xf>
    <xf numFmtId="0" fontId="5" fillId="43" borderId="27" xfId="0" applyFont="1" applyFill="1" applyBorder="1" applyAlignment="1">
      <alignment horizontal="center" vertical="center"/>
    </xf>
    <xf numFmtId="38" fontId="5" fillId="43" borderId="27" xfId="231" applyNumberFormat="1" applyFont="1" applyFill="1" applyBorder="1" applyAlignment="1">
      <alignment horizontal="center" vertical="center" wrapText="1"/>
      <protection/>
    </xf>
    <xf numFmtId="0" fontId="5" fillId="43" borderId="27" xfId="0" applyFont="1" applyFill="1" applyBorder="1" applyAlignment="1">
      <alignment horizontal="left" vertical="center"/>
    </xf>
    <xf numFmtId="38" fontId="5" fillId="43" borderId="27" xfId="231" applyNumberFormat="1" applyFont="1" applyFill="1" applyBorder="1" applyAlignment="1">
      <alignment vertical="center"/>
      <protection/>
    </xf>
    <xf numFmtId="0" fontId="5" fillId="43" borderId="10" xfId="0" applyFont="1" applyFill="1" applyBorder="1" applyAlignment="1">
      <alignment horizontal="left" vertical="center"/>
    </xf>
    <xf numFmtId="0" fontId="5" fillId="43" borderId="10" xfId="0" applyFont="1" applyFill="1" applyBorder="1" applyAlignment="1">
      <alignment horizontal="justify" vertical="center"/>
    </xf>
    <xf numFmtId="0" fontId="4" fillId="43" borderId="10" xfId="233" applyNumberFormat="1" applyFont="1" applyFill="1" applyBorder="1" applyAlignment="1">
      <alignment vertical="center"/>
      <protection/>
    </xf>
    <xf numFmtId="0" fontId="4" fillId="43" borderId="10" xfId="229" applyNumberFormat="1" applyFont="1" applyFill="1" applyBorder="1" applyAlignment="1">
      <alignment vertical="center"/>
      <protection/>
    </xf>
    <xf numFmtId="0" fontId="4" fillId="43" borderId="27" xfId="233" applyNumberFormat="1" applyFont="1" applyFill="1" applyBorder="1" applyAlignment="1">
      <alignment vertical="center"/>
      <protection/>
    </xf>
    <xf numFmtId="0" fontId="5" fillId="43" borderId="27" xfId="0" applyFont="1" applyFill="1" applyBorder="1" applyAlignment="1">
      <alignment horizontal="left" vertical="center"/>
    </xf>
    <xf numFmtId="0" fontId="5" fillId="43" borderId="27" xfId="0" applyFont="1" applyFill="1" applyBorder="1" applyAlignment="1">
      <alignment horizontal="justify" vertical="center"/>
    </xf>
    <xf numFmtId="49" fontId="5" fillId="43" borderId="0" xfId="229" applyNumberFormat="1" applyFont="1" applyFill="1" applyBorder="1" applyAlignment="1">
      <alignment horizontal="left" vertical="center"/>
      <protection/>
    </xf>
    <xf numFmtId="164" fontId="5" fillId="43" borderId="29" xfId="141" applyNumberFormat="1" applyFont="1" applyFill="1" applyBorder="1" applyAlignment="1">
      <alignment horizontal="right" vertical="center"/>
    </xf>
    <xf numFmtId="0" fontId="5" fillId="43" borderId="0" xfId="233" applyNumberFormat="1" applyFont="1" applyFill="1" applyBorder="1" applyAlignment="1">
      <alignment vertical="center"/>
      <protection/>
    </xf>
    <xf numFmtId="164" fontId="5" fillId="43" borderId="0" xfId="141" applyNumberFormat="1" applyFont="1" applyFill="1" applyBorder="1" applyAlignment="1">
      <alignment horizontal="right" vertical="center"/>
    </xf>
    <xf numFmtId="0" fontId="5" fillId="43" borderId="0" xfId="229" applyNumberFormat="1" applyFont="1" applyFill="1" applyBorder="1" applyAlignment="1">
      <alignment vertical="center"/>
      <protection/>
    </xf>
    <xf numFmtId="38" fontId="5" fillId="43" borderId="0" xfId="231" applyNumberFormat="1" applyFont="1" applyFill="1" applyBorder="1" applyAlignment="1">
      <alignment vertical="center"/>
      <protection/>
    </xf>
    <xf numFmtId="0" fontId="5" fillId="43" borderId="0" xfId="0" applyFont="1" applyFill="1" applyBorder="1" applyAlignment="1">
      <alignment horizontal="left" vertical="center"/>
    </xf>
    <xf numFmtId="0" fontId="5" fillId="43" borderId="0" xfId="0" applyFont="1" applyFill="1" applyBorder="1" applyAlignment="1">
      <alignment horizontal="justify" vertical="center"/>
    </xf>
    <xf numFmtId="164" fontId="5" fillId="43" borderId="0" xfId="141" applyNumberFormat="1" applyFont="1" applyFill="1" applyBorder="1" applyAlignment="1">
      <alignment horizontal="right" vertical="center"/>
    </xf>
    <xf numFmtId="38" fontId="4" fillId="43" borderId="0" xfId="231" applyNumberFormat="1" applyFont="1" applyFill="1" applyBorder="1" applyAlignment="1" quotePrefix="1">
      <alignment vertical="center"/>
      <protection/>
    </xf>
    <xf numFmtId="0" fontId="4" fillId="43" borderId="0" xfId="0" applyFont="1" applyFill="1" applyBorder="1" applyAlignment="1">
      <alignment horizontal="left" vertical="center"/>
    </xf>
    <xf numFmtId="0" fontId="4" fillId="43" borderId="0" xfId="0" applyFont="1" applyFill="1" applyBorder="1" applyAlignment="1">
      <alignment horizontal="justify" vertical="center"/>
    </xf>
    <xf numFmtId="164" fontId="4" fillId="43" borderId="0" xfId="141" applyNumberFormat="1" applyFont="1" applyFill="1" applyBorder="1" applyAlignment="1">
      <alignment horizontal="right" vertical="center"/>
    </xf>
    <xf numFmtId="164" fontId="4" fillId="43" borderId="0" xfId="141" applyNumberFormat="1" applyFont="1" applyFill="1" applyBorder="1" applyAlignment="1">
      <alignment horizontal="right" vertical="center"/>
    </xf>
    <xf numFmtId="38" fontId="5" fillId="43" borderId="0" xfId="231" applyNumberFormat="1" applyFont="1" applyFill="1" applyBorder="1" applyAlignment="1" quotePrefix="1">
      <alignment vertical="center"/>
      <protection/>
    </xf>
    <xf numFmtId="49" fontId="5" fillId="43" borderId="27" xfId="229" applyNumberFormat="1" applyFont="1" applyFill="1" applyBorder="1" applyAlignment="1">
      <alignment horizontal="left" vertical="center"/>
      <protection/>
    </xf>
    <xf numFmtId="164" fontId="5" fillId="43" borderId="27" xfId="141" applyNumberFormat="1" applyFont="1" applyFill="1" applyBorder="1" applyAlignment="1">
      <alignment horizontal="right" vertical="center"/>
    </xf>
    <xf numFmtId="164" fontId="5" fillId="43" borderId="10" xfId="141" applyNumberFormat="1" applyFont="1" applyFill="1" applyBorder="1" applyAlignment="1">
      <alignment vertical="center"/>
    </xf>
    <xf numFmtId="164" fontId="4" fillId="43" borderId="27" xfId="141" applyNumberFormat="1" applyFont="1" applyFill="1" applyBorder="1" applyAlignment="1">
      <alignment vertical="center"/>
    </xf>
    <xf numFmtId="0" fontId="5" fillId="43" borderId="29" xfId="233" applyNumberFormat="1" applyFont="1" applyFill="1" applyBorder="1" applyAlignment="1">
      <alignment vertical="center"/>
      <protection/>
    </xf>
    <xf numFmtId="164" fontId="5" fillId="43" borderId="29" xfId="141" applyNumberFormat="1" applyFont="1" applyFill="1" applyBorder="1" applyAlignment="1">
      <alignment vertical="center"/>
    </xf>
    <xf numFmtId="165" fontId="5" fillId="43" borderId="0" xfId="0" applyNumberFormat="1" applyFont="1" applyFill="1" applyBorder="1" applyAlignment="1">
      <alignment horizontal="right" vertical="center"/>
    </xf>
    <xf numFmtId="0" fontId="4" fillId="43" borderId="0" xfId="0" applyFont="1" applyFill="1" applyAlignment="1">
      <alignment vertical="center"/>
    </xf>
    <xf numFmtId="0" fontId="5" fillId="43" borderId="0" xfId="0" applyFont="1" applyFill="1" applyAlignment="1">
      <alignment vertical="center"/>
    </xf>
    <xf numFmtId="164" fontId="4" fillId="43" borderId="0" xfId="141" applyNumberFormat="1" applyFont="1" applyFill="1" applyBorder="1" applyAlignment="1">
      <alignment horizontal="center" vertical="center"/>
    </xf>
    <xf numFmtId="49" fontId="5" fillId="43" borderId="31" xfId="229" applyNumberFormat="1" applyFont="1" applyFill="1" applyBorder="1" applyAlignment="1">
      <alignment horizontal="left" vertical="center"/>
      <protection/>
    </xf>
    <xf numFmtId="164" fontId="5" fillId="43" borderId="31" xfId="141" applyNumberFormat="1" applyFont="1" applyFill="1" applyBorder="1" applyAlignment="1">
      <alignment vertical="center"/>
    </xf>
    <xf numFmtId="164" fontId="5" fillId="43" borderId="31" xfId="141" applyNumberFormat="1" applyFont="1" applyFill="1" applyBorder="1" applyAlignment="1">
      <alignment horizontal="right" vertical="center"/>
    </xf>
    <xf numFmtId="0" fontId="36" fillId="43" borderId="0" xfId="0" applyFont="1" applyFill="1" applyAlignment="1">
      <alignment horizontal="left" vertical="center"/>
    </xf>
    <xf numFmtId="0" fontId="36" fillId="43" borderId="0" xfId="229" applyNumberFormat="1" applyFont="1" applyFill="1" applyBorder="1" applyAlignment="1">
      <alignment horizontal="left" vertical="center"/>
      <protection/>
    </xf>
    <xf numFmtId="0" fontId="37" fillId="43" borderId="0" xfId="229" applyNumberFormat="1" applyFont="1" applyFill="1" applyBorder="1" applyAlignment="1">
      <alignment horizontal="left" vertical="center"/>
      <protection/>
    </xf>
    <xf numFmtId="0" fontId="37" fillId="43" borderId="0" xfId="233" applyNumberFormat="1" applyFont="1" applyFill="1" applyBorder="1" applyAlignment="1">
      <alignment vertical="center"/>
      <protection/>
    </xf>
    <xf numFmtId="164" fontId="37" fillId="43" borderId="0" xfId="141" applyNumberFormat="1" applyFont="1" applyFill="1" applyBorder="1" applyAlignment="1">
      <alignment vertical="center"/>
    </xf>
    <xf numFmtId="0" fontId="4" fillId="43" borderId="0" xfId="229" applyNumberFormat="1" applyFont="1" applyFill="1" applyBorder="1" applyAlignment="1">
      <alignment horizontal="left" vertical="center"/>
      <protection/>
    </xf>
    <xf numFmtId="164" fontId="24" fillId="43" borderId="0" xfId="141" applyNumberFormat="1" applyFont="1" applyFill="1" applyBorder="1" applyAlignment="1">
      <alignment vertical="center"/>
    </xf>
    <xf numFmtId="0" fontId="36" fillId="43" borderId="0" xfId="0" applyFont="1" applyFill="1" applyBorder="1" applyAlignment="1">
      <alignment horizontal="center" vertical="center"/>
    </xf>
    <xf numFmtId="0" fontId="37" fillId="43" borderId="0" xfId="229" applyNumberFormat="1" applyFont="1" applyFill="1" applyBorder="1" applyAlignment="1">
      <alignment vertical="center"/>
      <protection/>
    </xf>
    <xf numFmtId="38" fontId="36" fillId="43" borderId="0" xfId="231" applyNumberFormat="1" applyFont="1" applyFill="1" applyBorder="1" applyAlignment="1">
      <alignment horizontal="center" vertical="center" wrapText="1"/>
      <protection/>
    </xf>
    <xf numFmtId="0" fontId="36" fillId="43" borderId="27" xfId="0" applyFont="1" applyFill="1" applyBorder="1" applyAlignment="1">
      <alignment horizontal="center" vertical="center"/>
    </xf>
    <xf numFmtId="0" fontId="37" fillId="43" borderId="27" xfId="233" applyNumberFormat="1" applyFont="1" applyFill="1" applyBorder="1" applyAlignment="1">
      <alignment vertical="center"/>
      <protection/>
    </xf>
    <xf numFmtId="38" fontId="36" fillId="43" borderId="27" xfId="231" applyNumberFormat="1" applyFont="1" applyFill="1" applyBorder="1" applyAlignment="1">
      <alignment horizontal="center" vertical="center" wrapText="1"/>
      <protection/>
    </xf>
    <xf numFmtId="38" fontId="36" fillId="43" borderId="27" xfId="231" applyNumberFormat="1" applyFont="1" applyFill="1" applyBorder="1" applyAlignment="1">
      <alignment vertical="center"/>
      <protection/>
    </xf>
    <xf numFmtId="0" fontId="36" fillId="43" borderId="27" xfId="0" applyFont="1" applyFill="1" applyBorder="1" applyAlignment="1">
      <alignment horizontal="left" vertical="center"/>
    </xf>
    <xf numFmtId="0" fontId="36" fillId="43" borderId="27" xfId="0" applyFont="1" applyFill="1" applyBorder="1" applyAlignment="1">
      <alignment horizontal="justify" vertical="center"/>
    </xf>
    <xf numFmtId="0" fontId="37" fillId="43" borderId="10" xfId="233" applyNumberFormat="1" applyFont="1" applyFill="1" applyBorder="1" applyAlignment="1">
      <alignment vertical="center"/>
      <protection/>
    </xf>
    <xf numFmtId="0" fontId="37" fillId="43" borderId="10" xfId="229" applyNumberFormat="1" applyFont="1" applyFill="1" applyBorder="1" applyAlignment="1">
      <alignment vertical="center"/>
      <protection/>
    </xf>
    <xf numFmtId="38" fontId="36" fillId="43" borderId="0" xfId="231" applyNumberFormat="1" applyFont="1" applyFill="1" applyBorder="1" applyAlignment="1">
      <alignment vertical="center"/>
      <protection/>
    </xf>
    <xf numFmtId="0" fontId="36" fillId="43" borderId="0" xfId="0" applyFont="1" applyFill="1" applyBorder="1" applyAlignment="1">
      <alignment horizontal="left" vertical="center"/>
    </xf>
    <xf numFmtId="0" fontId="36" fillId="43" borderId="0" xfId="233" applyNumberFormat="1" applyFont="1" applyFill="1" applyBorder="1" applyAlignment="1">
      <alignment vertical="center"/>
      <protection/>
    </xf>
    <xf numFmtId="0" fontId="36" fillId="43" borderId="0" xfId="229" applyNumberFormat="1" applyFont="1" applyFill="1" applyBorder="1" applyAlignment="1">
      <alignment vertical="center"/>
      <protection/>
    </xf>
    <xf numFmtId="164" fontId="36" fillId="43" borderId="29" xfId="141" applyNumberFormat="1" applyFont="1" applyFill="1" applyBorder="1" applyAlignment="1">
      <alignment horizontal="right" vertical="center"/>
    </xf>
    <xf numFmtId="0" fontId="36" fillId="43" borderId="0" xfId="0" applyFont="1" applyFill="1" applyBorder="1" applyAlignment="1">
      <alignment horizontal="justify" vertical="center"/>
    </xf>
    <xf numFmtId="164" fontId="37" fillId="43" borderId="0" xfId="141" applyNumberFormat="1" applyFont="1" applyFill="1" applyBorder="1" applyAlignment="1">
      <alignment horizontal="right" vertical="center"/>
    </xf>
    <xf numFmtId="38" fontId="37" fillId="43" borderId="0" xfId="231" applyNumberFormat="1" applyFont="1" applyFill="1" applyBorder="1" applyAlignment="1" quotePrefix="1">
      <alignment vertical="center"/>
      <protection/>
    </xf>
    <xf numFmtId="0" fontId="37" fillId="43" borderId="0" xfId="0" applyFont="1" applyFill="1" applyBorder="1" applyAlignment="1">
      <alignment horizontal="left" vertical="center"/>
    </xf>
    <xf numFmtId="0" fontId="37" fillId="43" borderId="0" xfId="0" applyFont="1" applyFill="1" applyBorder="1" applyAlignment="1">
      <alignment horizontal="justify" vertical="center"/>
    </xf>
    <xf numFmtId="49" fontId="36" fillId="43" borderId="27" xfId="229" applyNumberFormat="1" applyFont="1" applyFill="1" applyBorder="1" applyAlignment="1">
      <alignment horizontal="left" vertical="center"/>
      <protection/>
    </xf>
    <xf numFmtId="0" fontId="36" fillId="43" borderId="27" xfId="233" applyNumberFormat="1" applyFont="1" applyFill="1" applyBorder="1" applyAlignment="1">
      <alignment vertical="center"/>
      <protection/>
    </xf>
    <xf numFmtId="164" fontId="36" fillId="43" borderId="0" xfId="141" applyNumberFormat="1" applyFont="1" applyFill="1" applyBorder="1" applyAlignment="1">
      <alignment horizontal="right" vertical="center"/>
    </xf>
    <xf numFmtId="164" fontId="36" fillId="43" borderId="27" xfId="141" applyNumberFormat="1" applyFont="1" applyFill="1" applyBorder="1" applyAlignment="1">
      <alignment horizontal="right" vertical="center"/>
    </xf>
    <xf numFmtId="0" fontId="5" fillId="43" borderId="27" xfId="233" applyNumberFormat="1" applyFont="1" applyFill="1" applyBorder="1" applyAlignment="1">
      <alignment vertical="center"/>
      <protection/>
    </xf>
    <xf numFmtId="164" fontId="37" fillId="43" borderId="10" xfId="141" applyNumberFormat="1" applyFont="1" applyFill="1" applyBorder="1" applyAlignment="1">
      <alignment vertical="center"/>
    </xf>
    <xf numFmtId="164" fontId="37" fillId="43" borderId="27" xfId="141" applyNumberFormat="1" applyFont="1" applyFill="1" applyBorder="1" applyAlignment="1">
      <alignment vertical="center"/>
    </xf>
    <xf numFmtId="38" fontId="36" fillId="43" borderId="0" xfId="231" applyNumberFormat="1" applyFont="1" applyFill="1" applyBorder="1" applyAlignment="1" quotePrefix="1">
      <alignment vertical="center"/>
      <protection/>
    </xf>
    <xf numFmtId="165" fontId="36" fillId="43" borderId="0" xfId="0" applyNumberFormat="1" applyFont="1" applyFill="1" applyBorder="1" applyAlignment="1">
      <alignment horizontal="right" vertical="center"/>
    </xf>
    <xf numFmtId="0" fontId="37" fillId="43" borderId="0" xfId="0" applyFont="1" applyFill="1" applyAlignment="1">
      <alignment vertical="center"/>
    </xf>
    <xf numFmtId="0" fontId="36" fillId="43" borderId="0" xfId="0" applyFont="1" applyFill="1" applyAlignment="1">
      <alignment vertical="center"/>
    </xf>
    <xf numFmtId="49" fontId="36" fillId="43" borderId="31" xfId="229" applyNumberFormat="1" applyFont="1" applyFill="1" applyBorder="1" applyAlignment="1">
      <alignment horizontal="left" vertical="center"/>
      <protection/>
    </xf>
    <xf numFmtId="164" fontId="36" fillId="43" borderId="31" xfId="141" applyNumberFormat="1" applyFont="1" applyFill="1" applyBorder="1" applyAlignment="1">
      <alignment vertical="center"/>
    </xf>
    <xf numFmtId="38" fontId="36" fillId="43" borderId="31" xfId="231" applyNumberFormat="1" applyFont="1" applyFill="1" applyBorder="1" applyAlignment="1">
      <alignment vertical="center"/>
      <protection/>
    </xf>
    <xf numFmtId="0" fontId="36" fillId="43" borderId="31" xfId="229" applyNumberFormat="1" applyFont="1" applyFill="1" applyBorder="1" applyAlignment="1">
      <alignment vertical="center"/>
      <protection/>
    </xf>
    <xf numFmtId="164" fontId="36" fillId="43" borderId="31" xfId="141" applyNumberFormat="1" applyFont="1" applyFill="1" applyBorder="1" applyAlignment="1">
      <alignment horizontal="right" vertical="center"/>
    </xf>
    <xf numFmtId="38" fontId="5" fillId="43" borderId="31" xfId="231" applyNumberFormat="1" applyFont="1" applyFill="1" applyBorder="1" applyAlignment="1">
      <alignment vertical="center"/>
      <protection/>
    </xf>
    <xf numFmtId="0" fontId="5" fillId="0" borderId="0" xfId="229" applyFont="1" applyFill="1" applyBorder="1" applyAlignment="1">
      <alignment horizontal="left" vertical="center"/>
      <protection/>
    </xf>
    <xf numFmtId="0" fontId="4" fillId="0" borderId="0" xfId="233" applyFont="1" applyFill="1" applyBorder="1" applyAlignment="1">
      <alignment vertical="center"/>
      <protection/>
    </xf>
    <xf numFmtId="0" fontId="4" fillId="0" borderId="0" xfId="229" applyFont="1" applyFill="1" applyBorder="1" applyAlignment="1">
      <alignment vertical="center"/>
      <protection/>
    </xf>
    <xf numFmtId="0" fontId="36" fillId="0" borderId="0" xfId="0" applyFont="1" applyFill="1" applyAlignment="1">
      <alignment horizontal="left" vertical="center"/>
    </xf>
    <xf numFmtId="0" fontId="36" fillId="0" borderId="0" xfId="229" applyFont="1" applyFill="1" applyBorder="1" applyAlignment="1">
      <alignment horizontal="left" vertical="center"/>
      <protection/>
    </xf>
    <xf numFmtId="38" fontId="5" fillId="0" borderId="0" xfId="231" applyNumberFormat="1" applyFont="1" applyFill="1" applyBorder="1" applyAlignment="1">
      <alignment horizontal="left" vertical="center" wrapText="1"/>
      <protection/>
    </xf>
    <xf numFmtId="38" fontId="5" fillId="0" borderId="0" xfId="231" applyNumberFormat="1" applyFont="1" applyFill="1" applyBorder="1" applyAlignment="1">
      <alignment vertical="center" wrapText="1"/>
      <protection/>
    </xf>
    <xf numFmtId="38" fontId="5" fillId="0" borderId="0" xfId="231" applyNumberFormat="1" applyFont="1" applyFill="1" applyBorder="1" applyAlignment="1">
      <alignment horizontal="center" vertical="center" wrapText="1"/>
      <protection/>
    </xf>
    <xf numFmtId="0" fontId="5" fillId="0" borderId="0" xfId="0" applyFont="1" applyFill="1" applyBorder="1" applyAlignment="1">
      <alignment horizontal="left" vertical="center"/>
    </xf>
    <xf numFmtId="38" fontId="5" fillId="0" borderId="0" xfId="231" applyNumberFormat="1" applyFont="1" applyFill="1" applyBorder="1" applyAlignment="1">
      <alignment horizontal="center" vertical="center" wrapText="1"/>
      <protection/>
    </xf>
    <xf numFmtId="38" fontId="5" fillId="0" borderId="27" xfId="231" applyNumberFormat="1" applyFont="1" applyFill="1" applyBorder="1" applyAlignment="1">
      <alignment horizontal="center" vertical="center" wrapText="1"/>
      <protection/>
    </xf>
    <xf numFmtId="38" fontId="5" fillId="0" borderId="27" xfId="231" applyNumberFormat="1" applyFont="1" applyFill="1" applyBorder="1" applyAlignment="1">
      <alignment vertical="center" wrapText="1"/>
      <protection/>
    </xf>
    <xf numFmtId="0" fontId="5" fillId="0" borderId="27" xfId="0" applyFont="1" applyFill="1" applyBorder="1" applyAlignment="1">
      <alignment horizontal="left" vertical="center"/>
    </xf>
    <xf numFmtId="38" fontId="5" fillId="0" borderId="0" xfId="231" applyNumberFormat="1" applyFont="1" applyFill="1" applyBorder="1" applyAlignment="1">
      <alignment vertical="center"/>
      <protection/>
    </xf>
    <xf numFmtId="0" fontId="5" fillId="0" borderId="0" xfId="0" applyFont="1" applyFill="1" applyBorder="1" applyAlignment="1">
      <alignment horizontal="left" vertical="center"/>
    </xf>
    <xf numFmtId="0" fontId="5" fillId="0" borderId="0" xfId="0" applyFont="1" applyFill="1" applyBorder="1" applyAlignment="1">
      <alignment horizontal="justify" vertical="center"/>
    </xf>
    <xf numFmtId="38" fontId="5" fillId="0" borderId="27" xfId="231" applyNumberFormat="1" applyFont="1" applyFill="1" applyBorder="1" applyAlignment="1">
      <alignment vertical="center"/>
      <protection/>
    </xf>
    <xf numFmtId="0" fontId="5" fillId="0" borderId="27" xfId="0" applyFont="1" applyFill="1" applyBorder="1" applyAlignment="1">
      <alignment horizontal="justify" vertical="center"/>
    </xf>
    <xf numFmtId="0" fontId="4" fillId="0" borderId="10" xfId="233" applyNumberFormat="1" applyFont="1" applyFill="1" applyBorder="1" applyAlignment="1">
      <alignment vertical="center"/>
      <protection/>
    </xf>
    <xf numFmtId="0" fontId="4" fillId="0" borderId="10" xfId="229" applyNumberFormat="1" applyFont="1" applyFill="1" applyBorder="1" applyAlignment="1">
      <alignment vertical="center"/>
      <protection/>
    </xf>
    <xf numFmtId="0" fontId="4" fillId="0" borderId="27" xfId="233" applyNumberFormat="1" applyFont="1" applyFill="1" applyBorder="1" applyAlignment="1">
      <alignment vertical="center"/>
      <protection/>
    </xf>
    <xf numFmtId="49" fontId="5" fillId="0" borderId="0" xfId="229" applyNumberFormat="1" applyFont="1" applyFill="1" applyBorder="1" applyAlignment="1">
      <alignment horizontal="left" vertical="center"/>
      <protection/>
    </xf>
    <xf numFmtId="0" fontId="5" fillId="0" borderId="0" xfId="229" applyFont="1" applyFill="1" applyBorder="1" applyAlignment="1">
      <alignment vertical="center"/>
      <protection/>
    </xf>
    <xf numFmtId="164" fontId="5" fillId="0" borderId="29" xfId="141" applyNumberFormat="1" applyFont="1" applyFill="1" applyBorder="1" applyAlignment="1">
      <alignment horizontal="right" vertical="center"/>
    </xf>
    <xf numFmtId="0" fontId="5" fillId="0" borderId="0" xfId="233" applyFont="1" applyFill="1" applyBorder="1" applyAlignment="1">
      <alignment vertical="center"/>
      <protection/>
    </xf>
    <xf numFmtId="38" fontId="4" fillId="0" borderId="0" xfId="231" applyNumberFormat="1" applyFont="1" applyFill="1" applyBorder="1" applyAlignment="1">
      <alignment vertical="center"/>
      <protection/>
    </xf>
    <xf numFmtId="0" fontId="4" fillId="0" borderId="0" xfId="0" applyFont="1" applyFill="1" applyBorder="1" applyAlignment="1">
      <alignment horizontal="justify" vertical="center"/>
    </xf>
    <xf numFmtId="38" fontId="4" fillId="0" borderId="0" xfId="231" applyNumberFormat="1" applyFont="1" applyFill="1" applyBorder="1" applyAlignment="1" quotePrefix="1">
      <alignment vertical="center"/>
      <protection/>
    </xf>
    <xf numFmtId="38" fontId="5" fillId="0" borderId="0" xfId="231" applyNumberFormat="1" applyFont="1" applyFill="1" applyBorder="1" applyAlignment="1" quotePrefix="1">
      <alignment vertical="center"/>
      <protection/>
    </xf>
    <xf numFmtId="164" fontId="5" fillId="0" borderId="28" xfId="141" applyNumberFormat="1" applyFont="1" applyFill="1" applyBorder="1" applyAlignment="1">
      <alignment vertical="center"/>
    </xf>
    <xf numFmtId="49" fontId="5" fillId="0" borderId="27" xfId="229" applyNumberFormat="1" applyFont="1" applyFill="1" applyBorder="1" applyAlignment="1">
      <alignment horizontal="left" vertical="center"/>
      <protection/>
    </xf>
    <xf numFmtId="164" fontId="5" fillId="0" borderId="27" xfId="141" applyNumberFormat="1" applyFont="1" applyFill="1" applyBorder="1" applyAlignment="1">
      <alignment horizontal="right" vertical="center"/>
    </xf>
    <xf numFmtId="164" fontId="5" fillId="0" borderId="10" xfId="141" applyNumberFormat="1" applyFont="1" applyFill="1" applyBorder="1" applyAlignment="1">
      <alignment vertical="center"/>
    </xf>
    <xf numFmtId="165" fontId="5" fillId="0" borderId="0" xfId="0" applyNumberFormat="1" applyFont="1" applyFill="1" applyBorder="1" applyAlignment="1">
      <alignment horizontal="right" vertical="center"/>
    </xf>
    <xf numFmtId="0" fontId="4" fillId="0" borderId="0" xfId="0" applyFont="1" applyFill="1" applyBorder="1" applyAlignment="1">
      <alignment vertical="center"/>
    </xf>
    <xf numFmtId="164" fontId="4" fillId="0" borderId="0" xfId="141" applyNumberFormat="1" applyFont="1" applyFill="1" applyBorder="1" applyAlignment="1">
      <alignment horizontal="center" vertical="center"/>
    </xf>
    <xf numFmtId="164" fontId="5" fillId="0" borderId="28" xfId="141" applyNumberFormat="1" applyFont="1" applyFill="1" applyBorder="1" applyAlignment="1">
      <alignment horizontal="center" vertical="center" wrapText="1"/>
    </xf>
    <xf numFmtId="49" fontId="5" fillId="0" borderId="31" xfId="229" applyNumberFormat="1" applyFont="1" applyFill="1" applyBorder="1" applyAlignment="1">
      <alignment horizontal="left" vertical="center"/>
      <protection/>
    </xf>
    <xf numFmtId="164" fontId="5" fillId="0" borderId="31" xfId="141" applyNumberFormat="1" applyFont="1" applyFill="1" applyBorder="1" applyAlignment="1">
      <alignment horizontal="right" vertical="center"/>
    </xf>
    <xf numFmtId="0" fontId="5" fillId="0" borderId="29" xfId="0" applyFont="1" applyFill="1" applyBorder="1" applyAlignment="1">
      <alignment horizontal="center" vertical="center" wrapText="1"/>
    </xf>
    <xf numFmtId="0" fontId="5" fillId="0" borderId="29" xfId="0" applyFont="1" applyFill="1" applyBorder="1" applyAlignment="1">
      <alignment horizontal="center" vertical="center"/>
    </xf>
    <xf numFmtId="38" fontId="5" fillId="0" borderId="10" xfId="231" applyNumberFormat="1" applyFont="1" applyFill="1" applyBorder="1" applyAlignment="1">
      <alignment horizontal="center" vertical="center" wrapText="1"/>
      <protection/>
    </xf>
    <xf numFmtId="38" fontId="5" fillId="0" borderId="29" xfId="231" applyNumberFormat="1" applyFont="1" applyFill="1" applyBorder="1" applyAlignment="1">
      <alignment horizontal="center" vertical="center" wrapText="1"/>
      <protection/>
    </xf>
    <xf numFmtId="0" fontId="5" fillId="0" borderId="27" xfId="0" applyFont="1" applyFill="1" applyBorder="1" applyAlignment="1">
      <alignment horizontal="center" vertical="center"/>
    </xf>
    <xf numFmtId="49" fontId="4" fillId="0" borderId="29" xfId="229" applyNumberFormat="1" applyFont="1" applyFill="1" applyBorder="1" applyAlignment="1">
      <alignment horizontal="center" vertical="center"/>
      <protection/>
    </xf>
    <xf numFmtId="164" fontId="4" fillId="0" borderId="29" xfId="141" applyNumberFormat="1" applyFont="1" applyFill="1" applyBorder="1" applyAlignment="1">
      <alignment horizontal="left" vertical="center"/>
    </xf>
    <xf numFmtId="43" fontId="4" fillId="0" borderId="29" xfId="141" applyFont="1" applyFill="1" applyBorder="1" applyAlignment="1">
      <alignment horizontal="right" vertical="center"/>
    </xf>
    <xf numFmtId="41" fontId="4" fillId="0" borderId="29" xfId="229" applyNumberFormat="1" applyFont="1" applyFill="1" applyBorder="1" applyAlignment="1">
      <alignment horizontal="center" vertical="center"/>
      <protection/>
    </xf>
    <xf numFmtId="41" fontId="4" fillId="0" borderId="0" xfId="141" applyNumberFormat="1" applyFont="1" applyFill="1" applyBorder="1" applyAlignment="1">
      <alignment vertical="center"/>
    </xf>
    <xf numFmtId="41" fontId="4" fillId="0" borderId="29" xfId="141" applyNumberFormat="1" applyFont="1" applyFill="1" applyBorder="1" applyAlignment="1">
      <alignment horizontal="left" vertical="center"/>
    </xf>
    <xf numFmtId="41" fontId="4" fillId="0" borderId="0" xfId="233" applyNumberFormat="1" applyFont="1" applyFill="1" applyBorder="1" applyAlignment="1">
      <alignment vertical="center"/>
      <protection/>
    </xf>
    <xf numFmtId="41" fontId="4" fillId="0" borderId="29" xfId="141" applyNumberFormat="1" applyFont="1" applyFill="1" applyBorder="1" applyAlignment="1">
      <alignment horizontal="right" vertical="center"/>
    </xf>
    <xf numFmtId="38" fontId="4" fillId="0" borderId="0" xfId="231" applyNumberFormat="1" applyFont="1" applyFill="1" applyBorder="1" applyAlignment="1">
      <alignment horizontal="center" vertical="center"/>
      <protection/>
    </xf>
    <xf numFmtId="164" fontId="4" fillId="0" borderId="0" xfId="141" applyNumberFormat="1" applyFont="1" applyFill="1" applyBorder="1" applyAlignment="1">
      <alignment horizontal="left" vertical="center"/>
    </xf>
    <xf numFmtId="43" fontId="4" fillId="0" borderId="0" xfId="141" applyFont="1" applyFill="1" applyBorder="1" applyAlignment="1">
      <alignment horizontal="right" vertical="center"/>
    </xf>
    <xf numFmtId="41" fontId="4" fillId="0" borderId="0" xfId="141" applyNumberFormat="1" applyFont="1" applyFill="1" applyBorder="1" applyAlignment="1">
      <alignment horizontal="left" vertical="center"/>
    </xf>
    <xf numFmtId="41" fontId="4" fillId="0" borderId="0" xfId="141" applyNumberFormat="1" applyFont="1" applyFill="1" applyBorder="1" applyAlignment="1">
      <alignment horizontal="right" vertical="center"/>
    </xf>
    <xf numFmtId="0" fontId="4" fillId="0" borderId="27" xfId="229" applyNumberFormat="1" applyFont="1" applyFill="1" applyBorder="1" applyAlignment="1">
      <alignment horizontal="center" vertical="center"/>
      <protection/>
    </xf>
    <xf numFmtId="0" fontId="5" fillId="0" borderId="0" xfId="229" applyNumberFormat="1" applyFont="1" applyFill="1" applyBorder="1" applyAlignment="1">
      <alignment horizontal="center" vertical="center"/>
      <protection/>
    </xf>
    <xf numFmtId="49" fontId="5" fillId="0" borderId="28" xfId="229" applyNumberFormat="1" applyFont="1" applyFill="1" applyBorder="1" applyAlignment="1">
      <alignment horizontal="center" vertical="center"/>
      <protection/>
    </xf>
    <xf numFmtId="164" fontId="5" fillId="0" borderId="0" xfId="141" applyNumberFormat="1" applyFont="1" applyFill="1" applyBorder="1" applyAlignment="1">
      <alignment horizontal="center" vertical="center"/>
    </xf>
    <xf numFmtId="0" fontId="5" fillId="0" borderId="0" xfId="233" applyNumberFormat="1" applyFont="1" applyFill="1" applyBorder="1" applyAlignment="1">
      <alignment horizontal="center" vertical="center"/>
      <protection/>
    </xf>
    <xf numFmtId="38" fontId="5" fillId="0" borderId="0" xfId="0" applyNumberFormat="1" applyFont="1" applyFill="1" applyAlignment="1">
      <alignment horizontal="center" vertical="center"/>
    </xf>
    <xf numFmtId="41" fontId="5" fillId="0" borderId="28" xfId="229" applyNumberFormat="1" applyFont="1" applyFill="1" applyBorder="1" applyAlignment="1">
      <alignment horizontal="center" vertical="center"/>
      <protection/>
    </xf>
    <xf numFmtId="41" fontId="5" fillId="0" borderId="0" xfId="141" applyNumberFormat="1" applyFont="1" applyFill="1" applyBorder="1" applyAlignment="1">
      <alignment horizontal="center" vertical="center"/>
    </xf>
    <xf numFmtId="41" fontId="5" fillId="0" borderId="28" xfId="141" applyNumberFormat="1" applyFont="1" applyFill="1" applyBorder="1" applyAlignment="1">
      <alignment horizontal="center" vertical="center"/>
    </xf>
    <xf numFmtId="41" fontId="5" fillId="0" borderId="0" xfId="233" applyNumberFormat="1" applyFont="1" applyFill="1" applyBorder="1" applyAlignment="1">
      <alignment horizontal="center" vertical="center"/>
      <protection/>
    </xf>
    <xf numFmtId="0" fontId="4" fillId="0" borderId="0" xfId="229" applyNumberFormat="1" applyFont="1" applyFill="1" applyBorder="1" applyAlignment="1">
      <alignment vertical="center" wrapText="1"/>
      <protection/>
    </xf>
    <xf numFmtId="9" fontId="6" fillId="0" borderId="0" xfId="233" applyNumberFormat="1" applyFont="1" applyFill="1" applyBorder="1" applyAlignment="1">
      <alignment vertical="center"/>
      <protection/>
    </xf>
    <xf numFmtId="41" fontId="6" fillId="0" borderId="0" xfId="233" applyNumberFormat="1" applyFont="1" applyFill="1" applyBorder="1" applyAlignment="1">
      <alignment vertical="center"/>
      <protection/>
    </xf>
    <xf numFmtId="9" fontId="6" fillId="0" borderId="0" xfId="233" applyNumberFormat="1" applyFont="1" applyFill="1" applyBorder="1" applyAlignment="1">
      <alignment horizontal="center" vertical="center"/>
      <protection/>
    </xf>
    <xf numFmtId="41" fontId="6" fillId="0" borderId="0" xfId="233" applyNumberFormat="1" applyFont="1" applyFill="1" applyBorder="1" applyAlignment="1">
      <alignment horizontal="center" vertical="center"/>
      <protection/>
    </xf>
    <xf numFmtId="164" fontId="3" fillId="0" borderId="0" xfId="141" applyNumberFormat="1" applyFont="1" applyFill="1" applyBorder="1" applyAlignment="1">
      <alignment vertical="center"/>
    </xf>
    <xf numFmtId="9" fontId="4" fillId="0" borderId="0" xfId="233" applyNumberFormat="1" applyFont="1" applyFill="1" applyBorder="1" applyAlignment="1">
      <alignment vertical="center"/>
      <protection/>
    </xf>
    <xf numFmtId="9" fontId="4" fillId="0" borderId="0" xfId="233" applyNumberFormat="1" applyFont="1" applyFill="1" applyBorder="1" applyAlignment="1">
      <alignment horizontal="center" vertical="center"/>
      <protection/>
    </xf>
    <xf numFmtId="41" fontId="4" fillId="0" borderId="0" xfId="233" applyNumberFormat="1" applyFont="1" applyFill="1" applyBorder="1" applyAlignment="1">
      <alignment horizontal="center" vertical="center"/>
      <protection/>
    </xf>
    <xf numFmtId="41" fontId="4" fillId="0" borderId="27" xfId="141" applyNumberFormat="1" applyFont="1" applyFill="1" applyBorder="1" applyAlignment="1">
      <alignment vertical="center"/>
    </xf>
    <xf numFmtId="0" fontId="5" fillId="0" borderId="0" xfId="0" applyFont="1" applyFill="1" applyBorder="1" applyAlignment="1">
      <alignment horizontal="center" vertical="center"/>
    </xf>
    <xf numFmtId="164" fontId="4" fillId="0" borderId="10" xfId="141" applyNumberFormat="1" applyFont="1" applyFill="1" applyBorder="1" applyAlignment="1">
      <alignment vertical="center"/>
    </xf>
    <xf numFmtId="164" fontId="5" fillId="0" borderId="31" xfId="141" applyNumberFormat="1" applyFont="1" applyFill="1" applyBorder="1" applyAlignment="1">
      <alignment vertical="center"/>
    </xf>
    <xf numFmtId="38" fontId="5" fillId="0" borderId="31" xfId="231" applyNumberFormat="1" applyFont="1" applyFill="1" applyBorder="1" applyAlignment="1">
      <alignment vertical="center"/>
      <protection/>
    </xf>
    <xf numFmtId="0" fontId="5" fillId="0" borderId="31" xfId="229" applyNumberFormat="1" applyFont="1" applyFill="1" applyBorder="1" applyAlignment="1">
      <alignment vertical="center"/>
      <protection/>
    </xf>
    <xf numFmtId="0" fontId="5" fillId="0" borderId="10" xfId="0" applyFont="1" applyFill="1" applyBorder="1" applyAlignment="1">
      <alignment horizontal="left" vertical="center"/>
    </xf>
    <xf numFmtId="0" fontId="5" fillId="0" borderId="10" xfId="0" applyFont="1" applyFill="1" applyBorder="1" applyAlignment="1">
      <alignment horizontal="justify" vertical="center"/>
    </xf>
    <xf numFmtId="164" fontId="4" fillId="0" borderId="10" xfId="233" applyNumberFormat="1" applyFont="1" applyFill="1" applyBorder="1" applyAlignment="1">
      <alignment horizontal="center" vertical="center"/>
      <protection/>
    </xf>
    <xf numFmtId="0" fontId="4" fillId="0" borderId="10" xfId="233" applyNumberFormat="1" applyFont="1" applyFill="1" applyBorder="1" applyAlignment="1">
      <alignment horizontal="center" vertical="center"/>
      <protection/>
    </xf>
    <xf numFmtId="164" fontId="4" fillId="0" borderId="29" xfId="141" applyNumberFormat="1" applyFont="1" applyFill="1" applyBorder="1" applyAlignment="1">
      <alignment horizontal="center" vertical="center"/>
    </xf>
    <xf numFmtId="165" fontId="4" fillId="0" borderId="0" xfId="0" applyNumberFormat="1" applyFont="1" applyFill="1" applyBorder="1" applyAlignment="1">
      <alignment horizontal="right" vertical="center"/>
    </xf>
    <xf numFmtId="38" fontId="5" fillId="0" borderId="10" xfId="231" applyNumberFormat="1" applyFont="1" applyFill="1" applyBorder="1" applyAlignment="1">
      <alignment vertical="center"/>
      <protection/>
    </xf>
    <xf numFmtId="164" fontId="4" fillId="0" borderId="10" xfId="141" applyNumberFormat="1" applyFont="1" applyFill="1" applyBorder="1" applyAlignment="1">
      <alignment horizontal="center" vertical="center"/>
    </xf>
    <xf numFmtId="0" fontId="5" fillId="0" borderId="0" xfId="232" applyFont="1" applyFill="1" applyAlignment="1">
      <alignment vertical="center"/>
      <protection/>
    </xf>
    <xf numFmtId="0" fontId="5" fillId="0" borderId="0" xfId="229" applyNumberFormat="1" applyFont="1" applyFill="1" applyBorder="1" applyAlignment="1">
      <alignment horizontal="right" vertical="center"/>
      <protection/>
    </xf>
    <xf numFmtId="164" fontId="5" fillId="0" borderId="27" xfId="141" applyNumberFormat="1" applyFont="1" applyFill="1" applyBorder="1" applyAlignment="1">
      <alignment horizontal="left" vertical="center" wrapText="1"/>
    </xf>
    <xf numFmtId="164" fontId="5" fillId="0" borderId="27" xfId="141" applyNumberFormat="1" applyFont="1" applyFill="1" applyBorder="1" applyAlignment="1">
      <alignment horizontal="center" vertical="center" wrapText="1"/>
    </xf>
    <xf numFmtId="164" fontId="5" fillId="0" borderId="0" xfId="141" applyNumberFormat="1" applyFont="1" applyFill="1" applyBorder="1" applyAlignment="1">
      <alignment horizontal="center" vertical="center" wrapText="1"/>
    </xf>
    <xf numFmtId="37" fontId="4" fillId="0" borderId="29" xfId="229" applyNumberFormat="1" applyFont="1" applyFill="1" applyBorder="1" applyAlignment="1">
      <alignment horizontal="left" vertical="center"/>
      <protection/>
    </xf>
    <xf numFmtId="37" fontId="4" fillId="0" borderId="0" xfId="229" applyNumberFormat="1" applyFont="1" applyFill="1" applyBorder="1" applyAlignment="1">
      <alignment horizontal="left" vertical="center"/>
      <protection/>
    </xf>
    <xf numFmtId="9" fontId="4" fillId="0" borderId="29" xfId="229" applyNumberFormat="1" applyFont="1" applyFill="1" applyBorder="1" applyAlignment="1">
      <alignment horizontal="center" vertical="center"/>
      <protection/>
    </xf>
    <xf numFmtId="9" fontId="4" fillId="0" borderId="0" xfId="229" applyNumberFormat="1" applyFont="1" applyFill="1" applyBorder="1" applyAlignment="1">
      <alignment horizontal="center" vertical="center"/>
      <protection/>
    </xf>
    <xf numFmtId="41" fontId="5" fillId="0" borderId="0" xfId="233" applyNumberFormat="1" applyFont="1" applyFill="1" applyBorder="1" applyAlignment="1">
      <alignment vertical="center"/>
      <protection/>
    </xf>
    <xf numFmtId="41" fontId="5" fillId="0" borderId="28" xfId="141" applyNumberFormat="1" applyFont="1" applyFill="1" applyBorder="1" applyAlignment="1">
      <alignment vertical="center"/>
    </xf>
    <xf numFmtId="0" fontId="4" fillId="0" borderId="27" xfId="229" applyFont="1" applyFill="1" applyBorder="1" applyAlignment="1">
      <alignment horizontal="right" vertical="center" wrapText="1"/>
      <protection/>
    </xf>
    <xf numFmtId="0" fontId="4" fillId="0" borderId="27" xfId="229" applyFont="1" applyFill="1" applyBorder="1" applyAlignment="1" quotePrefix="1">
      <alignment horizontal="right" vertical="center"/>
      <protection/>
    </xf>
    <xf numFmtId="0" fontId="5" fillId="0" borderId="27" xfId="229" applyNumberFormat="1" applyFont="1" applyFill="1" applyBorder="1" applyAlignment="1">
      <alignment horizontal="left" vertical="center" wrapText="1"/>
      <protection/>
    </xf>
    <xf numFmtId="0" fontId="5" fillId="0" borderId="27" xfId="233" applyNumberFormat="1" applyFont="1" applyFill="1" applyBorder="1" applyAlignment="1">
      <alignment horizontal="center" vertical="center" wrapText="1"/>
      <protection/>
    </xf>
    <xf numFmtId="0" fontId="5" fillId="0" borderId="29" xfId="229" applyNumberFormat="1" applyFont="1" applyFill="1" applyBorder="1" applyAlignment="1">
      <alignment horizontal="left" vertical="center" wrapText="1"/>
      <protection/>
    </xf>
    <xf numFmtId="0" fontId="5" fillId="0" borderId="0" xfId="233" applyNumberFormat="1" applyFont="1" applyFill="1" applyBorder="1" applyAlignment="1">
      <alignment horizontal="center" vertical="center" wrapText="1"/>
      <protection/>
    </xf>
    <xf numFmtId="0" fontId="5" fillId="0" borderId="0" xfId="229" applyNumberFormat="1" applyFont="1" applyFill="1" applyBorder="1" applyAlignment="1">
      <alignment horizontal="left" vertical="center" wrapText="1"/>
      <protection/>
    </xf>
    <xf numFmtId="0" fontId="4" fillId="0" borderId="0" xfId="229" applyNumberFormat="1" applyFont="1" applyFill="1" applyBorder="1" applyAlignment="1">
      <alignment horizontal="left" vertical="center" wrapText="1"/>
      <protection/>
    </xf>
    <xf numFmtId="9" fontId="4" fillId="0" borderId="0" xfId="233" applyNumberFormat="1" applyFont="1" applyFill="1" applyBorder="1" applyAlignment="1">
      <alignment horizontal="center" vertical="center" wrapText="1"/>
      <protection/>
    </xf>
    <xf numFmtId="0" fontId="4" fillId="0" borderId="0" xfId="233" applyNumberFormat="1" applyFont="1" applyFill="1" applyBorder="1" applyAlignment="1">
      <alignment horizontal="center" vertical="center" wrapText="1"/>
      <protection/>
    </xf>
    <xf numFmtId="164" fontId="4" fillId="0" borderId="0" xfId="141" applyNumberFormat="1" applyFont="1" applyFill="1" applyBorder="1" applyAlignment="1">
      <alignment horizontal="center" vertical="center" wrapText="1"/>
    </xf>
    <xf numFmtId="0" fontId="5" fillId="0" borderId="0" xfId="229" applyNumberFormat="1" applyFont="1" applyFill="1" applyBorder="1" applyAlignment="1">
      <alignment horizontal="left" vertical="center" wrapText="1"/>
      <protection/>
    </xf>
    <xf numFmtId="164" fontId="5" fillId="0" borderId="0" xfId="141" applyNumberFormat="1" applyFont="1" applyFill="1" applyBorder="1" applyAlignment="1">
      <alignment horizontal="center" vertical="center" wrapText="1"/>
    </xf>
    <xf numFmtId="164" fontId="4" fillId="0" borderId="0" xfId="141" applyNumberFormat="1" applyFont="1" applyFill="1" applyBorder="1" applyAlignment="1">
      <alignment horizontal="left" vertical="center" wrapText="1"/>
    </xf>
    <xf numFmtId="0" fontId="4" fillId="0" borderId="0" xfId="229" applyNumberFormat="1" applyFont="1" applyFill="1" applyBorder="1" applyAlignment="1">
      <alignment horizontal="left" vertical="center" wrapText="1"/>
      <protection/>
    </xf>
    <xf numFmtId="9" fontId="4" fillId="0" borderId="0" xfId="233" applyNumberFormat="1" applyFont="1" applyFill="1" applyBorder="1" applyAlignment="1">
      <alignment horizontal="center" vertical="center" wrapText="1"/>
      <protection/>
    </xf>
    <xf numFmtId="0" fontId="4" fillId="0" borderId="0" xfId="233" applyNumberFormat="1" applyFont="1" applyFill="1" applyBorder="1" applyAlignment="1">
      <alignment horizontal="center" vertical="center" wrapText="1"/>
      <protection/>
    </xf>
    <xf numFmtId="164" fontId="4" fillId="0" borderId="0" xfId="141" applyNumberFormat="1" applyFont="1" applyFill="1" applyBorder="1" applyAlignment="1">
      <alignment horizontal="center" vertical="center" wrapText="1"/>
    </xf>
    <xf numFmtId="164" fontId="4" fillId="0" borderId="0" xfId="141" applyNumberFormat="1" applyFont="1" applyFill="1" applyBorder="1" applyAlignment="1">
      <alignment horizontal="left" vertical="center" wrapText="1"/>
    </xf>
    <xf numFmtId="10" fontId="4" fillId="0" borderId="0" xfId="233" applyNumberFormat="1" applyFont="1" applyFill="1" applyBorder="1" applyAlignment="1">
      <alignment horizontal="center" vertical="center"/>
      <protection/>
    </xf>
    <xf numFmtId="0" fontId="4" fillId="0" borderId="0" xfId="233" applyNumberFormat="1" applyFont="1" applyFill="1" applyBorder="1" applyAlignment="1">
      <alignment horizontal="center" vertical="center"/>
      <protection/>
    </xf>
    <xf numFmtId="0" fontId="4" fillId="0" borderId="0" xfId="229" applyNumberFormat="1" applyFont="1" applyFill="1" applyBorder="1" applyAlignment="1">
      <alignment horizontal="center" vertical="center"/>
      <protection/>
    </xf>
    <xf numFmtId="41" fontId="4" fillId="0" borderId="0" xfId="229" applyNumberFormat="1" applyFont="1" applyFill="1" applyBorder="1" applyAlignment="1">
      <alignment vertical="center"/>
      <protection/>
    </xf>
    <xf numFmtId="168" fontId="4" fillId="0" borderId="0" xfId="233" applyNumberFormat="1" applyFont="1" applyFill="1" applyBorder="1" applyAlignment="1">
      <alignment horizontal="center" vertical="center" wrapText="1"/>
      <protection/>
    </xf>
    <xf numFmtId="10" fontId="4" fillId="0" borderId="0" xfId="233" applyNumberFormat="1" applyFont="1" applyFill="1" applyBorder="1" applyAlignment="1">
      <alignment horizontal="center" vertical="center"/>
      <protection/>
    </xf>
    <xf numFmtId="0" fontId="4" fillId="0" borderId="0" xfId="229" applyNumberFormat="1" applyFont="1" applyFill="1" applyBorder="1" applyAlignment="1">
      <alignment horizontal="center" vertical="center"/>
      <protection/>
    </xf>
    <xf numFmtId="41" fontId="4" fillId="0" borderId="0" xfId="229" applyNumberFormat="1" applyFont="1" applyFill="1" applyBorder="1" applyAlignment="1">
      <alignment vertical="center"/>
      <protection/>
    </xf>
    <xf numFmtId="0" fontId="5" fillId="0" borderId="28" xfId="229" applyNumberFormat="1" applyFont="1" applyFill="1" applyBorder="1" applyAlignment="1">
      <alignment vertical="center"/>
      <protection/>
    </xf>
    <xf numFmtId="0" fontId="4" fillId="0" borderId="28" xfId="229" applyNumberFormat="1" applyFont="1" applyFill="1" applyBorder="1" applyAlignment="1">
      <alignment horizontal="center" vertical="center"/>
      <protection/>
    </xf>
    <xf numFmtId="0" fontId="5" fillId="0" borderId="28" xfId="229" applyNumberFormat="1" applyFont="1" applyFill="1" applyBorder="1" applyAlignment="1">
      <alignment horizontal="left" vertical="center"/>
      <protection/>
    </xf>
    <xf numFmtId="37" fontId="5" fillId="0" borderId="28" xfId="229" applyNumberFormat="1" applyFont="1" applyFill="1" applyBorder="1" applyAlignment="1">
      <alignment vertical="center"/>
      <protection/>
    </xf>
    <xf numFmtId="0" fontId="4" fillId="0" borderId="0" xfId="229" applyNumberFormat="1" applyFont="1" applyFill="1" applyBorder="1" applyAlignment="1">
      <alignment horizontal="right" vertical="center" wrapText="1"/>
      <protection/>
    </xf>
    <xf numFmtId="0" fontId="38" fillId="0" borderId="0" xfId="234" applyNumberFormat="1" applyFont="1" applyFill="1" applyBorder="1" applyAlignment="1">
      <alignment vertical="center"/>
      <protection/>
    </xf>
    <xf numFmtId="3" fontId="3" fillId="0" borderId="0" xfId="233" applyNumberFormat="1" applyFont="1" applyFill="1" applyBorder="1" applyAlignment="1">
      <alignment vertical="center"/>
      <protection/>
    </xf>
    <xf numFmtId="164" fontId="4" fillId="0" borderId="27" xfId="229" applyNumberFormat="1" applyFont="1" applyFill="1" applyBorder="1" applyAlignment="1">
      <alignment horizontal="right" vertical="center" wrapText="1"/>
      <protection/>
    </xf>
    <xf numFmtId="164" fontId="37" fillId="0" borderId="0" xfId="141" applyNumberFormat="1" applyFont="1" applyFill="1" applyBorder="1" applyAlignment="1">
      <alignment horizontal="right" vertical="center"/>
    </xf>
    <xf numFmtId="0" fontId="3" fillId="0" borderId="0" xfId="233" applyNumberFormat="1" applyFont="1" applyFill="1" applyBorder="1" applyAlignment="1">
      <alignment vertical="center"/>
      <protection/>
    </xf>
    <xf numFmtId="0" fontId="6" fillId="0" borderId="0" xfId="0" applyFont="1" applyFill="1" applyBorder="1" applyAlignment="1">
      <alignment horizontal="left" vertical="center" wrapText="1"/>
    </xf>
    <xf numFmtId="37" fontId="5" fillId="0" borderId="0" xfId="229" applyNumberFormat="1" applyFont="1" applyFill="1" applyBorder="1" applyAlignment="1">
      <alignment vertical="center"/>
      <protection/>
    </xf>
    <xf numFmtId="41" fontId="4" fillId="0" borderId="0" xfId="229" applyNumberFormat="1" applyFont="1" applyFill="1" applyBorder="1" applyAlignment="1">
      <alignment horizontal="right" vertical="center"/>
      <protection/>
    </xf>
    <xf numFmtId="41" fontId="5" fillId="0" borderId="0" xfId="229" applyNumberFormat="1" applyFont="1" applyFill="1" applyBorder="1" applyAlignment="1">
      <alignment vertical="center"/>
      <protection/>
    </xf>
    <xf numFmtId="49" fontId="4" fillId="0" borderId="0" xfId="233" applyNumberFormat="1" applyFont="1" applyFill="1" applyBorder="1" applyAlignment="1">
      <alignment horizontal="center" vertical="center"/>
      <protection/>
    </xf>
    <xf numFmtId="0" fontId="4" fillId="0" borderId="27" xfId="229" applyNumberFormat="1" applyFont="1" applyFill="1" applyBorder="1" applyAlignment="1">
      <alignment vertical="center"/>
      <protection/>
    </xf>
    <xf numFmtId="41" fontId="4" fillId="0" borderId="27" xfId="229" applyNumberFormat="1" applyFont="1" applyFill="1" applyBorder="1" applyAlignment="1">
      <alignment vertical="center"/>
      <protection/>
    </xf>
    <xf numFmtId="165" fontId="5" fillId="0" borderId="28" xfId="0" applyNumberFormat="1" applyFont="1" applyFill="1" applyBorder="1" applyAlignment="1">
      <alignment horizontal="left" vertical="center"/>
    </xf>
    <xf numFmtId="3" fontId="3" fillId="0" borderId="28" xfId="233" applyNumberFormat="1" applyFont="1" applyFill="1" applyBorder="1" applyAlignment="1">
      <alignment horizontal="center" vertical="center"/>
      <protection/>
    </xf>
    <xf numFmtId="41" fontId="5" fillId="0" borderId="28" xfId="233" applyNumberFormat="1" applyFont="1" applyFill="1" applyBorder="1" applyAlignment="1">
      <alignment horizontal="center" vertical="center"/>
      <protection/>
    </xf>
    <xf numFmtId="49" fontId="5" fillId="0" borderId="0" xfId="0" applyNumberFormat="1" applyFont="1" applyFill="1" applyBorder="1" applyAlignment="1">
      <alignment vertical="center"/>
    </xf>
    <xf numFmtId="0" fontId="5" fillId="0" borderId="10" xfId="229" applyNumberFormat="1" applyFont="1" applyFill="1" applyBorder="1" applyAlignment="1">
      <alignment horizontal="left" vertical="center"/>
      <protection/>
    </xf>
    <xf numFmtId="0" fontId="5" fillId="0" borderId="10" xfId="233" applyNumberFormat="1" applyFont="1" applyFill="1" applyBorder="1" applyAlignment="1">
      <alignment horizontal="center" vertical="center" wrapText="1"/>
      <protection/>
    </xf>
    <xf numFmtId="3" fontId="5" fillId="0" borderId="10" xfId="233" applyNumberFormat="1" applyFont="1" applyFill="1" applyBorder="1" applyAlignment="1">
      <alignment horizontal="center" vertical="center" wrapText="1"/>
      <protection/>
    </xf>
    <xf numFmtId="3" fontId="5" fillId="0" borderId="0" xfId="233" applyNumberFormat="1" applyFont="1" applyFill="1" applyBorder="1" applyAlignment="1">
      <alignment horizontal="center" vertical="center" wrapText="1"/>
      <protection/>
    </xf>
    <xf numFmtId="49" fontId="4" fillId="0" borderId="0" xfId="0" applyNumberFormat="1" applyFont="1" applyFill="1" applyBorder="1" applyAlignment="1">
      <alignment vertical="center" shrinkToFit="1"/>
    </xf>
    <xf numFmtId="41" fontId="4" fillId="0" borderId="29" xfId="141" applyNumberFormat="1" applyFont="1" applyFill="1" applyBorder="1" applyAlignment="1">
      <alignment horizontal="center" vertical="center" shrinkToFit="1"/>
    </xf>
    <xf numFmtId="41" fontId="4" fillId="0" borderId="29" xfId="141" applyNumberFormat="1" applyFont="1" applyFill="1" applyBorder="1" applyAlignment="1">
      <alignment horizontal="right" vertical="center" shrinkToFit="1"/>
    </xf>
    <xf numFmtId="41" fontId="4" fillId="0" borderId="0" xfId="141" applyNumberFormat="1" applyFont="1" applyFill="1" applyBorder="1" applyAlignment="1">
      <alignment horizontal="center" vertical="center" shrinkToFit="1"/>
    </xf>
    <xf numFmtId="164" fontId="4" fillId="0" borderId="0" xfId="141" applyNumberFormat="1" applyFont="1" applyFill="1" applyBorder="1" applyAlignment="1">
      <alignment horizontal="right" vertical="center" shrinkToFit="1"/>
    </xf>
    <xf numFmtId="41" fontId="4" fillId="0" borderId="0" xfId="141" applyNumberFormat="1" applyFont="1" applyFill="1" applyBorder="1" applyAlignment="1">
      <alignment horizontal="right" vertical="center" shrinkToFit="1"/>
    </xf>
    <xf numFmtId="49" fontId="4" fillId="0" borderId="0" xfId="0" applyNumberFormat="1" applyFont="1" applyFill="1" applyBorder="1" applyAlignment="1">
      <alignment horizontal="left" vertical="center"/>
    </xf>
    <xf numFmtId="0" fontId="4" fillId="0" borderId="0" xfId="234" applyNumberFormat="1" applyFont="1" applyFill="1" applyBorder="1" applyAlignment="1">
      <alignment vertical="center"/>
      <protection/>
    </xf>
    <xf numFmtId="41" fontId="4" fillId="0" borderId="27" xfId="141" applyNumberFormat="1" applyFont="1" applyFill="1" applyBorder="1" applyAlignment="1">
      <alignment vertical="center" shrinkToFit="1"/>
    </xf>
    <xf numFmtId="49" fontId="5" fillId="0" borderId="28" xfId="0" applyNumberFormat="1" applyFont="1" applyFill="1" applyBorder="1" applyAlignment="1">
      <alignment vertical="center"/>
    </xf>
    <xf numFmtId="0" fontId="5" fillId="0" borderId="28" xfId="233" applyNumberFormat="1" applyFont="1" applyFill="1" applyBorder="1" applyAlignment="1">
      <alignment vertical="center"/>
      <protection/>
    </xf>
    <xf numFmtId="41" fontId="5" fillId="0" borderId="28" xfId="141" applyNumberFormat="1" applyFont="1" applyFill="1" applyBorder="1" applyAlignment="1">
      <alignment horizontal="right" vertical="center"/>
    </xf>
    <xf numFmtId="165" fontId="5" fillId="0" borderId="28" xfId="0" applyNumberFormat="1" applyFont="1" applyFill="1" applyBorder="1" applyAlignment="1">
      <alignment vertical="center"/>
    </xf>
    <xf numFmtId="164" fontId="29" fillId="0" borderId="0" xfId="141" applyNumberFormat="1" applyFont="1" applyFill="1" applyBorder="1" applyAlignment="1">
      <alignment vertical="center"/>
    </xf>
    <xf numFmtId="164" fontId="34" fillId="0" borderId="27" xfId="141" applyNumberFormat="1" applyFont="1" applyFill="1" applyBorder="1" applyAlignment="1">
      <alignment horizontal="left" vertical="center"/>
    </xf>
    <xf numFmtId="164" fontId="34" fillId="0" borderId="27" xfId="141" applyNumberFormat="1" applyFont="1" applyFill="1" applyBorder="1" applyAlignment="1">
      <alignment horizontal="right" vertical="center" wrapText="1"/>
    </xf>
    <xf numFmtId="164" fontId="34" fillId="0" borderId="27" xfId="141" applyNumberFormat="1" applyFont="1" applyFill="1" applyBorder="1" applyAlignment="1">
      <alignment horizontal="center" vertical="center" wrapText="1"/>
    </xf>
    <xf numFmtId="164" fontId="34" fillId="0" borderId="0" xfId="141" applyNumberFormat="1" applyFont="1" applyFill="1" applyBorder="1" applyAlignment="1">
      <alignment horizontal="left" vertical="center"/>
    </xf>
    <xf numFmtId="0" fontId="33" fillId="0" borderId="0" xfId="141" applyNumberFormat="1" applyFont="1" applyFill="1" applyBorder="1" applyAlignment="1">
      <alignment vertical="center"/>
    </xf>
    <xf numFmtId="164" fontId="33" fillId="0" borderId="0" xfId="141" applyNumberFormat="1" applyFont="1" applyFill="1" applyBorder="1" applyAlignment="1">
      <alignment horizontal="left" vertical="center"/>
    </xf>
    <xf numFmtId="0" fontId="34" fillId="0" borderId="0" xfId="141" applyNumberFormat="1" applyFont="1" applyFill="1" applyBorder="1" applyAlignment="1">
      <alignment vertical="center"/>
    </xf>
    <xf numFmtId="164" fontId="4" fillId="0" borderId="27" xfId="141" applyNumberFormat="1" applyFont="1" applyFill="1" applyBorder="1" applyAlignment="1">
      <alignment horizontal="center" vertical="center"/>
    </xf>
    <xf numFmtId="0" fontId="35" fillId="0" borderId="0" xfId="141" applyNumberFormat="1" applyFont="1" applyFill="1" applyBorder="1" applyAlignment="1">
      <alignment vertical="center"/>
    </xf>
    <xf numFmtId="164" fontId="35" fillId="0" borderId="0" xfId="141" applyNumberFormat="1" applyFont="1" applyFill="1" applyBorder="1" applyAlignment="1">
      <alignment horizontal="left" vertical="center"/>
    </xf>
    <xf numFmtId="164" fontId="6" fillId="0" borderId="27" xfId="141" applyNumberFormat="1" applyFont="1" applyFill="1" applyBorder="1" applyAlignment="1">
      <alignment horizontal="center" vertical="center"/>
    </xf>
    <xf numFmtId="164" fontId="5" fillId="41" borderId="0" xfId="147" applyNumberFormat="1" applyFont="1" applyFill="1" applyBorder="1" applyAlignment="1">
      <alignment horizontal="right"/>
    </xf>
    <xf numFmtId="164" fontId="6" fillId="0" borderId="27" xfId="141" applyNumberFormat="1" applyFont="1" applyFill="1" applyBorder="1" applyAlignment="1">
      <alignment horizontal="right" vertical="center"/>
    </xf>
    <xf numFmtId="0" fontId="5" fillId="0" borderId="28" xfId="0" applyNumberFormat="1" applyFont="1" applyFill="1" applyBorder="1" applyAlignment="1">
      <alignment vertical="center"/>
    </xf>
    <xf numFmtId="0" fontId="38" fillId="0" borderId="28" xfId="234" applyNumberFormat="1" applyFont="1" applyFill="1" applyBorder="1" applyAlignment="1">
      <alignment vertical="center"/>
      <protection/>
    </xf>
    <xf numFmtId="43" fontId="5" fillId="0" borderId="0" xfId="141" applyFont="1" applyFill="1" applyBorder="1" applyAlignment="1">
      <alignment vertical="center"/>
    </xf>
    <xf numFmtId="164" fontId="5" fillId="0" borderId="0" xfId="141" applyNumberFormat="1" applyFont="1" applyFill="1" applyBorder="1" applyAlignment="1">
      <alignment horizontal="right" vertical="center" shrinkToFit="1"/>
    </xf>
    <xf numFmtId="164" fontId="4" fillId="0" borderId="27" xfId="141" applyNumberFormat="1" applyFont="1" applyFill="1" applyBorder="1" applyAlignment="1">
      <alignment horizontal="center" vertical="center" wrapText="1"/>
    </xf>
    <xf numFmtId="9" fontId="4" fillId="0" borderId="0" xfId="247" applyFont="1" applyFill="1" applyBorder="1" applyAlignment="1">
      <alignment horizontal="center" vertical="center"/>
    </xf>
    <xf numFmtId="165" fontId="6" fillId="0" borderId="0" xfId="0" applyNumberFormat="1" applyFont="1" applyFill="1" applyBorder="1" applyAlignment="1" quotePrefix="1">
      <alignment vertical="center"/>
    </xf>
    <xf numFmtId="164" fontId="6" fillId="0" borderId="0" xfId="141" applyNumberFormat="1" applyFont="1" applyFill="1" applyBorder="1" applyAlignment="1">
      <alignment horizontal="right" vertical="center" shrinkToFit="1"/>
    </xf>
    <xf numFmtId="9" fontId="4" fillId="0" borderId="0" xfId="247" applyNumberFormat="1" applyFont="1" applyFill="1" applyBorder="1" applyAlignment="1">
      <alignment horizontal="center" vertical="center"/>
    </xf>
    <xf numFmtId="9" fontId="4" fillId="0" borderId="27" xfId="247" applyFont="1" applyFill="1" applyBorder="1" applyAlignment="1">
      <alignment vertical="center"/>
    </xf>
    <xf numFmtId="164" fontId="4" fillId="0" borderId="27" xfId="141" applyNumberFormat="1" applyFont="1" applyFill="1" applyBorder="1" applyAlignment="1">
      <alignment horizontal="right" vertical="center"/>
    </xf>
    <xf numFmtId="9" fontId="5" fillId="0" borderId="28" xfId="247" applyFont="1" applyFill="1" applyBorder="1" applyAlignment="1">
      <alignment horizontal="center" vertical="center"/>
    </xf>
    <xf numFmtId="3" fontId="5" fillId="0" borderId="28" xfId="233" applyNumberFormat="1" applyFont="1" applyFill="1" applyBorder="1" applyAlignment="1">
      <alignment horizontal="right" vertical="center"/>
      <protection/>
    </xf>
    <xf numFmtId="3" fontId="5" fillId="0" borderId="28" xfId="233" applyNumberFormat="1" applyFont="1" applyFill="1" applyBorder="1" applyAlignment="1">
      <alignment horizontal="center" vertical="center"/>
      <protection/>
    </xf>
    <xf numFmtId="0" fontId="35" fillId="0" borderId="0" xfId="234" applyNumberFormat="1" applyFont="1" applyFill="1" applyBorder="1" applyAlignment="1" quotePrefix="1">
      <alignment vertical="center"/>
      <protection/>
    </xf>
    <xf numFmtId="9" fontId="4" fillId="0" borderId="0" xfId="247" applyFont="1" applyFill="1" applyBorder="1" applyAlignment="1">
      <alignment vertical="center"/>
    </xf>
    <xf numFmtId="0" fontId="4" fillId="0" borderId="27" xfId="230" applyNumberFormat="1" applyFont="1" applyFill="1" applyBorder="1" applyAlignment="1">
      <alignment horizontal="right" vertical="center" wrapText="1"/>
      <protection/>
    </xf>
    <xf numFmtId="164" fontId="4" fillId="0" borderId="0" xfId="229" applyNumberFormat="1" applyFont="1" applyFill="1" applyBorder="1" applyAlignment="1">
      <alignment vertical="center"/>
      <protection/>
    </xf>
    <xf numFmtId="164" fontId="6" fillId="0" borderId="0" xfId="229" applyNumberFormat="1" applyFont="1" applyFill="1" applyBorder="1" applyAlignment="1">
      <alignment vertical="center"/>
      <protection/>
    </xf>
    <xf numFmtId="166" fontId="5" fillId="0" borderId="0" xfId="141" applyNumberFormat="1" applyFont="1" applyFill="1" applyBorder="1" applyAlignment="1">
      <alignment vertical="center"/>
    </xf>
    <xf numFmtId="164" fontId="4" fillId="0" borderId="0" xfId="141" applyNumberFormat="1" applyFont="1" applyFill="1" applyBorder="1" applyAlignment="1" quotePrefix="1">
      <alignment horizontal="left" vertical="center"/>
    </xf>
    <xf numFmtId="165" fontId="4" fillId="0" borderId="0" xfId="0" applyNumberFormat="1" applyFont="1" applyFill="1" applyBorder="1" applyAlignment="1">
      <alignment horizontal="left" vertical="center" wrapText="1"/>
    </xf>
    <xf numFmtId="164" fontId="4" fillId="0" borderId="29" xfId="141" applyNumberFormat="1" applyFont="1" applyFill="1" applyBorder="1" applyAlignment="1">
      <alignment horizontal="center" vertical="center" wrapText="1"/>
    </xf>
    <xf numFmtId="164" fontId="4" fillId="0" borderId="0" xfId="229" applyNumberFormat="1" applyFont="1" applyFill="1" applyBorder="1" applyAlignment="1">
      <alignment vertical="center" wrapText="1"/>
      <protection/>
    </xf>
    <xf numFmtId="0" fontId="30" fillId="0" borderId="0" xfId="0" applyFont="1" applyFill="1" applyBorder="1" applyAlignment="1" applyProtection="1">
      <alignment vertical="center"/>
      <protection locked="0"/>
    </xf>
    <xf numFmtId="0" fontId="4" fillId="0" borderId="0" xfId="141" applyNumberFormat="1" applyFont="1" applyFill="1" applyBorder="1" applyAlignment="1">
      <alignment vertical="center"/>
    </xf>
    <xf numFmtId="165" fontId="4" fillId="0" borderId="0" xfId="0" applyNumberFormat="1" applyFont="1" applyFill="1" applyBorder="1" applyAlignment="1">
      <alignment horizontal="left" vertical="center" wrapText="1"/>
    </xf>
    <xf numFmtId="0" fontId="30" fillId="0" borderId="0" xfId="0" applyFont="1" applyFill="1" applyAlignment="1">
      <alignment vertical="center" wrapText="1"/>
    </xf>
    <xf numFmtId="0" fontId="4" fillId="0" borderId="0" xfId="233" applyNumberFormat="1" applyFont="1" applyFill="1" applyBorder="1" applyAlignment="1" quotePrefix="1">
      <alignment vertical="center"/>
      <protection/>
    </xf>
    <xf numFmtId="0" fontId="6" fillId="0" borderId="0" xfId="233" applyNumberFormat="1" applyFont="1" applyFill="1" applyBorder="1" applyAlignment="1" quotePrefix="1">
      <alignment vertical="center"/>
      <protection/>
    </xf>
    <xf numFmtId="9" fontId="4" fillId="0" borderId="0" xfId="247" applyFont="1" applyFill="1" applyBorder="1" applyAlignment="1">
      <alignment horizontal="right" vertical="center"/>
    </xf>
    <xf numFmtId="43" fontId="5" fillId="0" borderId="0" xfId="141" applyFont="1" applyFill="1" applyBorder="1" applyAlignment="1">
      <alignment horizontal="right" vertical="center"/>
    </xf>
    <xf numFmtId="0" fontId="5" fillId="0" borderId="0" xfId="0" applyFont="1" applyFill="1" applyAlignment="1">
      <alignment horizontal="justify" vertical="center" wrapText="1"/>
    </xf>
    <xf numFmtId="0" fontId="4" fillId="0" borderId="0" xfId="0" applyFont="1" applyFill="1" applyAlignment="1" quotePrefix="1">
      <alignment horizontal="justify" vertical="center" wrapText="1"/>
    </xf>
    <xf numFmtId="0" fontId="5" fillId="0" borderId="27" xfId="0" applyFont="1" applyFill="1" applyBorder="1" applyAlignment="1">
      <alignment horizontal="left" vertical="center" wrapText="1"/>
    </xf>
    <xf numFmtId="165" fontId="5" fillId="0" borderId="27" xfId="0" applyNumberFormat="1" applyFont="1" applyFill="1" applyBorder="1" applyAlignment="1">
      <alignment horizontal="left" vertical="center" wrapText="1"/>
    </xf>
    <xf numFmtId="165" fontId="5" fillId="0" borderId="27" xfId="0" applyNumberFormat="1" applyFont="1" applyFill="1" applyBorder="1" applyAlignment="1">
      <alignment horizontal="right" vertical="center" wrapText="1"/>
    </xf>
    <xf numFmtId="164" fontId="4" fillId="0" borderId="0" xfId="141" applyNumberFormat="1" applyFont="1" applyFill="1" applyBorder="1" applyAlignment="1">
      <alignment vertical="center" wrapText="1"/>
    </xf>
    <xf numFmtId="0" fontId="5" fillId="0" borderId="27" xfId="229" applyNumberFormat="1" applyFont="1" applyFill="1" applyBorder="1" applyAlignment="1">
      <alignment horizontal="right" vertical="center" wrapText="1"/>
      <protection/>
    </xf>
    <xf numFmtId="0" fontId="5" fillId="0" borderId="27" xfId="229" applyNumberFormat="1" applyFont="1" applyFill="1" applyBorder="1" applyAlignment="1" quotePrefix="1">
      <alignment horizontal="right" vertical="center"/>
      <protection/>
    </xf>
    <xf numFmtId="165" fontId="5" fillId="0" borderId="0" xfId="0" applyNumberFormat="1" applyFont="1" applyFill="1" applyBorder="1" applyAlignment="1">
      <alignment horizontal="left" vertical="center" wrapText="1"/>
    </xf>
    <xf numFmtId="164" fontId="24" fillId="0" borderId="0" xfId="141" applyNumberFormat="1" applyFont="1" applyFill="1" applyBorder="1" applyAlignment="1">
      <alignment vertical="center" wrapText="1"/>
    </xf>
    <xf numFmtId="164" fontId="5" fillId="0" borderId="0" xfId="141" applyNumberFormat="1" applyFont="1" applyFill="1" applyBorder="1" applyAlignment="1">
      <alignment vertical="center" wrapText="1"/>
    </xf>
    <xf numFmtId="0" fontId="6" fillId="0" borderId="0" xfId="229" applyNumberFormat="1" applyFont="1" applyFill="1" applyBorder="1" applyAlignment="1">
      <alignment vertical="center" wrapText="1"/>
      <protection/>
    </xf>
    <xf numFmtId="164" fontId="6" fillId="0" borderId="0" xfId="141" applyNumberFormat="1" applyFont="1" applyFill="1" applyBorder="1" applyAlignment="1">
      <alignment horizontal="left" vertical="center" wrapText="1"/>
    </xf>
    <xf numFmtId="164" fontId="6" fillId="0" borderId="0" xfId="141" applyNumberFormat="1" applyFont="1" applyFill="1" applyBorder="1" applyAlignment="1">
      <alignment vertical="center" wrapText="1"/>
    </xf>
    <xf numFmtId="0" fontId="6" fillId="0" borderId="0" xfId="229" applyNumberFormat="1" applyFont="1" applyFill="1" applyBorder="1" applyAlignment="1">
      <alignment horizontal="left" vertical="center" wrapText="1"/>
      <protection/>
    </xf>
    <xf numFmtId="164" fontId="6" fillId="0" borderId="0" xfId="141" applyNumberFormat="1" applyFont="1" applyFill="1" applyBorder="1" applyAlignment="1">
      <alignment horizontal="center" vertical="center" wrapText="1"/>
    </xf>
    <xf numFmtId="164" fontId="6" fillId="0" borderId="0" xfId="141" applyNumberFormat="1" applyFont="1" applyFill="1" applyBorder="1" applyAlignment="1">
      <alignment horizontal="center" vertical="center" wrapText="1"/>
    </xf>
    <xf numFmtId="0" fontId="5" fillId="0" borderId="27" xfId="0" applyFont="1" applyFill="1" applyBorder="1" applyAlignment="1">
      <alignment horizontal="right" vertical="center" wrapText="1"/>
    </xf>
    <xf numFmtId="0" fontId="5" fillId="0" borderId="27" xfId="0" applyFont="1" applyFill="1" applyBorder="1" applyAlignment="1">
      <alignment vertical="center" wrapText="1"/>
    </xf>
    <xf numFmtId="0" fontId="4" fillId="0" borderId="0" xfId="0" applyFont="1" applyFill="1" applyAlignment="1">
      <alignment horizontal="right" vertical="center"/>
    </xf>
    <xf numFmtId="0" fontId="4" fillId="0" borderId="0" xfId="0" applyFont="1" applyFill="1" applyAlignment="1">
      <alignment horizontal="center" vertical="center"/>
    </xf>
    <xf numFmtId="164" fontId="4" fillId="0" borderId="0" xfId="141" applyNumberFormat="1" applyFont="1" applyFill="1" applyAlignment="1">
      <alignment horizontal="center" vertical="center"/>
    </xf>
    <xf numFmtId="164" fontId="4" fillId="0" borderId="0" xfId="141" applyNumberFormat="1" applyFont="1" applyFill="1" applyAlignment="1">
      <alignment vertical="center"/>
    </xf>
    <xf numFmtId="0" fontId="4" fillId="0" borderId="0" xfId="0" applyFont="1" applyFill="1" applyAlignment="1">
      <alignment horizontal="center" vertical="center"/>
    </xf>
    <xf numFmtId="164" fontId="4" fillId="0" borderId="0" xfId="141" applyNumberFormat="1" applyFont="1" applyFill="1" applyAlignment="1">
      <alignment horizontal="center" vertical="center"/>
    </xf>
    <xf numFmtId="0" fontId="3" fillId="0" borderId="0" xfId="0" applyFont="1" applyFill="1" applyAlignment="1">
      <alignment horizontal="center" vertical="center"/>
    </xf>
    <xf numFmtId="164" fontId="3" fillId="0" borderId="0" xfId="141" applyNumberFormat="1" applyFont="1" applyFill="1" applyAlignment="1">
      <alignment horizontal="center" vertical="center"/>
    </xf>
    <xf numFmtId="38" fontId="4" fillId="0" borderId="0" xfId="0" applyNumberFormat="1" applyFont="1" applyFill="1" applyAlignment="1">
      <alignment vertical="center"/>
    </xf>
    <xf numFmtId="1" fontId="4" fillId="0" borderId="0" xfId="0" applyNumberFormat="1" applyFont="1" applyFill="1" applyAlignment="1">
      <alignment horizontal="center" vertical="center"/>
    </xf>
    <xf numFmtId="38" fontId="4" fillId="0" borderId="0" xfId="0" applyNumberFormat="1" applyFont="1" applyFill="1" applyAlignment="1">
      <alignment horizontal="left" vertical="center"/>
    </xf>
    <xf numFmtId="1" fontId="4" fillId="0" borderId="0" xfId="0" applyNumberFormat="1" applyFont="1" applyFill="1" applyAlignment="1">
      <alignment horizontal="center" vertical="center"/>
    </xf>
    <xf numFmtId="0" fontId="4" fillId="0" borderId="27" xfId="233" applyNumberFormat="1" applyFont="1" applyFill="1" applyBorder="1" applyAlignment="1">
      <alignment horizontal="center" vertical="center" wrapText="1"/>
      <protection/>
    </xf>
    <xf numFmtId="0" fontId="4" fillId="0" borderId="27" xfId="233" applyNumberFormat="1" applyFont="1" applyFill="1" applyBorder="1" applyAlignment="1">
      <alignment horizontal="center" vertical="center"/>
      <protection/>
    </xf>
    <xf numFmtId="3" fontId="6" fillId="0" borderId="0" xfId="233" applyNumberFormat="1" applyFont="1" applyFill="1" applyBorder="1" applyAlignment="1">
      <alignment horizontal="center" vertical="center"/>
      <protection/>
    </xf>
    <xf numFmtId="10" fontId="4" fillId="0" borderId="0" xfId="141" applyNumberFormat="1" applyFont="1" applyFill="1" applyBorder="1" applyAlignment="1">
      <alignment horizontal="right" vertical="center"/>
    </xf>
    <xf numFmtId="10" fontId="4" fillId="0" borderId="0" xfId="141" applyNumberFormat="1" applyFont="1" applyFill="1" applyBorder="1" applyAlignment="1">
      <alignment vertical="center"/>
    </xf>
    <xf numFmtId="49" fontId="4" fillId="0" borderId="0" xfId="0" applyNumberFormat="1" applyFont="1" applyFill="1" applyBorder="1" applyAlignment="1" quotePrefix="1">
      <alignment vertical="center"/>
    </xf>
    <xf numFmtId="10" fontId="4" fillId="0" borderId="0" xfId="247" applyNumberFormat="1" applyFont="1" applyFill="1" applyBorder="1" applyAlignment="1">
      <alignment horizontal="right" vertical="center"/>
    </xf>
    <xf numFmtId="10" fontId="4" fillId="0" borderId="0" xfId="229" applyNumberFormat="1" applyFont="1" applyFill="1" applyBorder="1" applyAlignment="1">
      <alignment horizontal="right" vertical="center"/>
      <protection/>
    </xf>
    <xf numFmtId="43" fontId="4" fillId="0" borderId="0" xfId="141" applyFont="1" applyFill="1" applyBorder="1" applyAlignment="1">
      <alignment vertical="center"/>
    </xf>
    <xf numFmtId="39" fontId="6" fillId="0" borderId="0" xfId="141" applyNumberFormat="1" applyFont="1" applyFill="1" applyBorder="1" applyAlignment="1">
      <alignment vertical="center"/>
    </xf>
    <xf numFmtId="0" fontId="35" fillId="0" borderId="0" xfId="234" applyNumberFormat="1" applyFont="1" applyFill="1" applyBorder="1" applyAlignment="1">
      <alignment horizontal="left" vertical="center" wrapText="1"/>
      <protection/>
    </xf>
    <xf numFmtId="0" fontId="30" fillId="0" borderId="0" xfId="0" applyFont="1" applyFill="1" applyAlignment="1">
      <alignment horizontal="left" vertical="center" wrapText="1"/>
    </xf>
    <xf numFmtId="39" fontId="6" fillId="0" borderId="0" xfId="141" applyNumberFormat="1" applyFont="1" applyFill="1" applyBorder="1" applyAlignment="1">
      <alignment horizontal="right" vertical="center"/>
    </xf>
    <xf numFmtId="0" fontId="6" fillId="0" borderId="0" xfId="229" applyNumberFormat="1" applyFont="1" applyFill="1" applyBorder="1" applyAlignment="1">
      <alignment horizontal="center" vertical="center"/>
      <protection/>
    </xf>
    <xf numFmtId="43" fontId="4" fillId="0" borderId="0" xfId="141" applyFont="1" applyFill="1" applyBorder="1" applyAlignment="1">
      <alignment horizontal="right" vertical="center"/>
    </xf>
    <xf numFmtId="0" fontId="35" fillId="0" borderId="0" xfId="234" applyNumberFormat="1" applyFont="1" applyFill="1" applyBorder="1" applyAlignment="1">
      <alignment horizontal="left" vertical="center" wrapText="1"/>
      <protection/>
    </xf>
    <xf numFmtId="0" fontId="30" fillId="0" borderId="0" xfId="0" applyFont="1" applyFill="1" applyAlignment="1">
      <alignment horizontal="left" vertical="center" wrapText="1"/>
    </xf>
    <xf numFmtId="3" fontId="6" fillId="0" borderId="0" xfId="233" applyNumberFormat="1" applyFont="1" applyFill="1" applyBorder="1" applyAlignment="1">
      <alignment horizontal="center" vertical="center"/>
      <protection/>
    </xf>
    <xf numFmtId="39" fontId="6" fillId="0" borderId="0" xfId="141" applyNumberFormat="1" applyFont="1" applyFill="1" applyBorder="1" applyAlignment="1">
      <alignment horizontal="right" vertical="center"/>
    </xf>
    <xf numFmtId="0" fontId="5" fillId="0" borderId="0" xfId="0" applyFont="1" applyFill="1" applyBorder="1" applyAlignment="1">
      <alignment horizontal="center" vertical="center"/>
    </xf>
    <xf numFmtId="14" fontId="5" fillId="0" borderId="0" xfId="0" applyNumberFormat="1" applyFont="1" applyFill="1" applyBorder="1" applyAlignment="1">
      <alignment vertical="center"/>
    </xf>
    <xf numFmtId="165" fontId="5" fillId="0" borderId="0" xfId="0" applyNumberFormat="1" applyFont="1" applyFill="1" applyBorder="1" applyAlignment="1">
      <alignment horizontal="center" vertical="center"/>
    </xf>
    <xf numFmtId="165" fontId="5" fillId="0" borderId="0" xfId="0" applyNumberFormat="1" applyFont="1" applyFill="1" applyBorder="1" applyAlignment="1">
      <alignment horizontal="center" vertical="center"/>
    </xf>
  </cellXfs>
  <cellStyles count="316">
    <cellStyle name="Normal" xfId="0"/>
    <cellStyle name="%" xfId="15"/>
    <cellStyle name="??" xfId="16"/>
    <cellStyle name="?? [0.00]_ Att. 1- Cover" xfId="17"/>
    <cellStyle name="?? [0]" xfId="18"/>
    <cellStyle name="?_x001D_??%U©÷u&amp;H©÷9_x0008_? s&#10;_x0007__x0001__x0001_" xfId="19"/>
    <cellStyle name="?_x001D_??%U©÷u&amp;H©÷9_x0008_? s&#10;_x0007__x0001__x0001_" xfId="20"/>
    <cellStyle name="???? [0.00]_BE-BQ" xfId="21"/>
    <cellStyle name="??????????????????? [0]_FTC_OFFER" xfId="22"/>
    <cellStyle name="???????????????????_FTC_OFFER" xfId="23"/>
    <cellStyle name="????_BE-BQ" xfId="24"/>
    <cellStyle name="???[0]_?? DI" xfId="25"/>
    <cellStyle name="???_?? DI" xfId="26"/>
    <cellStyle name="??[0]_BRE" xfId="27"/>
    <cellStyle name="??_ ??? ???? " xfId="28"/>
    <cellStyle name="??A? [0]_laroux_1_¢¬???¢â? " xfId="29"/>
    <cellStyle name="??A?_laroux_1_¢¬???¢â? " xfId="30"/>
    <cellStyle name="?¡±¢¥?_?¨ù??¢´¢¥_¢¬???¢â? " xfId="31"/>
    <cellStyle name="?ðÇ%U?&amp;H?_x0008_?s&#10;_x0007__x0001__x0001_" xfId="32"/>
    <cellStyle name="_bang CDKT (Cuong)" xfId="33"/>
    <cellStyle name="_bang CDKT (Cuong)_THDU tren du lieu ngay 18.02.09" xfId="34"/>
    <cellStyle name="_bang CDKT (Cuong)_THDU tren du lieu ngay 18.02.09_Phu luc 1" xfId="35"/>
    <cellStyle name="_Bao cao kiem toan 2006 - Cong ty XM VLXD DN" xfId="36"/>
    <cellStyle name="_Bao cao kiem toan 2006 - Cong ty XM VLXD DN_GLV  511-wss.xls" xfId="37"/>
    <cellStyle name="_Bao cao kiem toan 2006 - Cong ty XM VLXD DN_Phu luc 1" xfId="38"/>
    <cellStyle name="_BCKT .V6.- SeABS" xfId="39"/>
    <cellStyle name="_BCKT .V6.- SeABS_GLV  511-wss.xls" xfId="40"/>
    <cellStyle name="_BCKT .V6.- SeABS_LCTT2010" xfId="41"/>
    <cellStyle name="_BCKT DOANH NGHIEP KHAC - Anh Bien" xfId="42"/>
    <cellStyle name="_BCKT mau nam 2007-Final" xfId="43"/>
    <cellStyle name="_BCKT mau nam 2007-Final_GLV  511-wss.xls" xfId="44"/>
    <cellStyle name="_BCKT mau nam 2007-Final_Phu luc 1" xfId="45"/>
    <cellStyle name="_Book1" xfId="46"/>
    <cellStyle name="_Book1_bao cao KT  CK seabank.V3" xfId="47"/>
    <cellStyle name="_Book1_BCKT .V6.- SeABS" xfId="48"/>
    <cellStyle name="_Book1_BCKT 31.12.2007 - Chi nhanh HCM - Phat hanh" xfId="49"/>
    <cellStyle name="_Book1_BCKT 31.12.2007 - Chi nhanh HCM - Phat hanh_GLV  511-wss.xls" xfId="50"/>
    <cellStyle name="_Book1_BCKT nam 2007 - ChunViet" xfId="51"/>
    <cellStyle name="_Book1_BCKT nam 2007 - ChunViet_GLV  511-wss.xls" xfId="52"/>
    <cellStyle name="_Book1_BCKT nam 2007 - Cong ty Chung khoan Viet - Sau dieu chinh - V4" xfId="53"/>
    <cellStyle name="_Book1_BKCT NAM 2007" xfId="54"/>
    <cellStyle name="_Book1_CK Seabank - E" xfId="55"/>
    <cellStyle name="_Book1_CK Seabank - E_GLV  511-wss.xls" xfId="56"/>
    <cellStyle name="_Book1_GLV  511-wss.xls" xfId="57"/>
    <cellStyle name="_Book1_THDU tren du lieu ngay 18.02.09" xfId="58"/>
    <cellStyle name="_Book1_Tong hop QD15 v3.0" xfId="59"/>
    <cellStyle name="_Cong ty CP Hoa chat Viet Tri nam 2006" xfId="60"/>
    <cellStyle name="_Cong ty CP Hoa chat Viet Tri nam 2006_BCKT nam 2007 - ChunViet" xfId="61"/>
    <cellStyle name="_Cong ty CP Hoa chat Viet Tri nam 2006_BCKT nam 2007 - ChunViet_GLV  511-wss.xls" xfId="62"/>
    <cellStyle name="_Cong ty CP Hoa chat Viet Tri nam 2006_BCKT nam 2007 - ChunViet_Phu luc 1" xfId="63"/>
    <cellStyle name="_Cong ty CP Xay dung so 6 - VINACONEX6 nam 2006" xfId="64"/>
    <cellStyle name="_Cong ty CP Xay dung so 6 - VINACONEX6 nam 2006_GLV  511-wss.xls" xfId="65"/>
    <cellStyle name="_Cong ty CP Xay dung so 6 - VINACONEX6 nam 2006_Phu luc 1" xfId="66"/>
    <cellStyle name="_DSSH SD11 Sao Viet" xfId="67"/>
    <cellStyle name="_DSSH SD11 Sao Viet_GLV  511-wss.xls" xfId="68"/>
    <cellStyle name="_DSSH SD11 Sao Viet_Phu luc 1" xfId="69"/>
    <cellStyle name="_ÿÿÿÿÿ" xfId="70"/>
    <cellStyle name="_ÿÿÿÿÿ_bao cao KT  CK seabank.V3" xfId="71"/>
    <cellStyle name="_ÿÿÿÿÿ_BCKT .V6.- SeABS" xfId="72"/>
    <cellStyle name="_ÿÿÿÿÿ_BCKT 31.12.2007 - Chi nhanh HCM - Phat hanh" xfId="73"/>
    <cellStyle name="_ÿÿÿÿÿ_BCKT 31.12.2007 - Chi nhanh HCM - Phat hanh_GLV  511-wss.xls" xfId="74"/>
    <cellStyle name="_ÿÿÿÿÿ_BCKT nam 2007 - ChunViet" xfId="75"/>
    <cellStyle name="_ÿÿÿÿÿ_BCKT nam 2007 - ChunViet_GLV  511-wss.xls" xfId="76"/>
    <cellStyle name="_ÿÿÿÿÿ_BCKT nam 2007 - Cong ty Chung khoan Viet - Sau dieu chinh - V4" xfId="77"/>
    <cellStyle name="_ÿÿÿÿÿ_BKCT NAM 2007" xfId="78"/>
    <cellStyle name="_ÿÿÿÿÿ_CK Seabank - E" xfId="79"/>
    <cellStyle name="_ÿÿÿÿÿ_CK Seabank - E_GLV  511-wss.xls" xfId="80"/>
    <cellStyle name="_ÿÿÿÿÿ_GLV  511-wss.xls" xfId="81"/>
    <cellStyle name="_ÿÿÿÿÿ_THDU tren du lieu ngay 18.02.09" xfId="82"/>
    <cellStyle name="_ÿÿÿÿÿ_Tong hop QD15 v3.0" xfId="83"/>
    <cellStyle name="’Ê‰Ý [0.00]_††††† " xfId="84"/>
    <cellStyle name="’Ê‰Ý_††††† " xfId="85"/>
    <cellStyle name="•W?_Format" xfId="86"/>
    <cellStyle name="•W_¯–ì" xfId="87"/>
    <cellStyle name="•W€_Format" xfId="88"/>
    <cellStyle name="20" xfId="89"/>
    <cellStyle name="20% - Accent1" xfId="90"/>
    <cellStyle name="20% - Accent2" xfId="91"/>
    <cellStyle name="20% - Accent3" xfId="92"/>
    <cellStyle name="20% - Accent4" xfId="93"/>
    <cellStyle name="20% - Accent5" xfId="94"/>
    <cellStyle name="20% - Accent6" xfId="95"/>
    <cellStyle name="40% - Accent1" xfId="96"/>
    <cellStyle name="40% - Accent2" xfId="97"/>
    <cellStyle name="40% - Accent3" xfId="98"/>
    <cellStyle name="40% - Accent4" xfId="99"/>
    <cellStyle name="40% - Accent5" xfId="100"/>
    <cellStyle name="40% - Accent6" xfId="101"/>
    <cellStyle name="60% - Accent1" xfId="102"/>
    <cellStyle name="60% - Accent2" xfId="103"/>
    <cellStyle name="60% - Accent3" xfId="104"/>
    <cellStyle name="60% - Accent4" xfId="105"/>
    <cellStyle name="60% - Accent5" xfId="106"/>
    <cellStyle name="60% - Accent6" xfId="107"/>
    <cellStyle name="Accent1" xfId="108"/>
    <cellStyle name="Accent2" xfId="109"/>
    <cellStyle name="Accent3" xfId="110"/>
    <cellStyle name="Accent4" xfId="111"/>
    <cellStyle name="Accent5" xfId="112"/>
    <cellStyle name="Accent6" xfId="113"/>
    <cellStyle name="ÅëÈ­ [0]_±âÅ¸" xfId="114"/>
    <cellStyle name="AeE­ [0]_INQUIRY ¿µ¾÷AßAø " xfId="115"/>
    <cellStyle name="ÅëÈ­ [0]_S" xfId="116"/>
    <cellStyle name="ÅëÈ­_±âÅ¸" xfId="117"/>
    <cellStyle name="AeE­_INQUIRY ¿µ¾÷AßAø " xfId="118"/>
    <cellStyle name="ÅëÈ­_S" xfId="119"/>
    <cellStyle name="args.style" xfId="120"/>
    <cellStyle name="ÄÞ¸¶ [0]_±âÅ¸" xfId="121"/>
    <cellStyle name="AÞ¸¶ [0]_INQUIRY ¿?¾÷AßAø " xfId="122"/>
    <cellStyle name="ÄÞ¸¶ [0]_S" xfId="123"/>
    <cellStyle name="ÄÞ¸¶_±âÅ¸" xfId="124"/>
    <cellStyle name="AÞ¸¶_INQUIRY ¿?¾÷AßAø " xfId="125"/>
    <cellStyle name="ÄÞ¸¶_S" xfId="126"/>
    <cellStyle name="Bad" xfId="127"/>
    <cellStyle name="BDAD" xfId="128"/>
    <cellStyle name="C?AØ_¿?¾÷CoE² " xfId="129"/>
    <cellStyle name="Ç¥ÁØ_#2(M17)_1" xfId="130"/>
    <cellStyle name="C￥AØ_¿μ¾÷CoE² " xfId="131"/>
    <cellStyle name="Ç¥ÁØ_laroux_4_ÃÑÇÕ°è " xfId="132"/>
    <cellStyle name="Calc Currency (0)" xfId="133"/>
    <cellStyle name="Calculation" xfId="134"/>
    <cellStyle name="category" xfId="135"/>
    <cellStyle name="CC1" xfId="136"/>
    <cellStyle name="CC2" xfId="137"/>
    <cellStyle name="chchuyen" xfId="138"/>
    <cellStyle name="Check Cell" xfId="139"/>
    <cellStyle name="CHUONG" xfId="140"/>
    <cellStyle name="Comma" xfId="141"/>
    <cellStyle name="Comma [0]" xfId="142"/>
    <cellStyle name="Comma [0] 2" xfId="143"/>
    <cellStyle name="Comma [0] 3" xfId="144"/>
    <cellStyle name="Comma 2" xfId="145"/>
    <cellStyle name="Comma 3" xfId="146"/>
    <cellStyle name="Comma 4" xfId="147"/>
    <cellStyle name="comma zerodec" xfId="148"/>
    <cellStyle name="Comma[0]" xfId="149"/>
    <cellStyle name="Comma0" xfId="150"/>
    <cellStyle name="Copied" xfId="151"/>
    <cellStyle name="COST1" xfId="152"/>
    <cellStyle name="Cࡵrrency_Sheet1_PRODUCTĠ" xfId="153"/>
    <cellStyle name="CT1" xfId="154"/>
    <cellStyle name="CT2" xfId="155"/>
    <cellStyle name="CT4" xfId="156"/>
    <cellStyle name="CT5" xfId="157"/>
    <cellStyle name="ct7" xfId="158"/>
    <cellStyle name="ct8" xfId="159"/>
    <cellStyle name="cth1" xfId="160"/>
    <cellStyle name="Cthuc" xfId="161"/>
    <cellStyle name="Cthuc1" xfId="162"/>
    <cellStyle name="Currency" xfId="163"/>
    <cellStyle name="Currency [0]" xfId="164"/>
    <cellStyle name="Currency0" xfId="165"/>
    <cellStyle name="Currency1" xfId="166"/>
    <cellStyle name="d" xfId="167"/>
    <cellStyle name="d%" xfId="168"/>
    <cellStyle name="d1" xfId="169"/>
    <cellStyle name="Date" xfId="170"/>
    <cellStyle name="Dezimal [0]_UXO VII" xfId="171"/>
    <cellStyle name="Dezimal_UXO VII" xfId="172"/>
    <cellStyle name="Dollar (zero dec)" xfId="173"/>
    <cellStyle name="Dung" xfId="174"/>
    <cellStyle name="Emphasis 1" xfId="175"/>
    <cellStyle name="Emphasis 2" xfId="176"/>
    <cellStyle name="Emphasis 3" xfId="177"/>
    <cellStyle name="Entered" xfId="178"/>
    <cellStyle name="Euro" xfId="179"/>
    <cellStyle name="Explanatory Text" xfId="180"/>
    <cellStyle name="Fixed" xfId="181"/>
    <cellStyle name="form_so" xfId="182"/>
    <cellStyle name="Good" xfId="183"/>
    <cellStyle name="Grey" xfId="184"/>
    <cellStyle name="ha" xfId="185"/>
    <cellStyle name="HEADER" xfId="186"/>
    <cellStyle name="Header1" xfId="187"/>
    <cellStyle name="Header2" xfId="188"/>
    <cellStyle name="Heading" xfId="189"/>
    <cellStyle name="Heading 1" xfId="190"/>
    <cellStyle name="Heading 2" xfId="191"/>
    <cellStyle name="Heading 3" xfId="192"/>
    <cellStyle name="Heading 4" xfId="193"/>
    <cellStyle name="HEADING1" xfId="194"/>
    <cellStyle name="HEADING2" xfId="195"/>
    <cellStyle name="Input" xfId="196"/>
    <cellStyle name="Input [yellow]" xfId="197"/>
    <cellStyle name="Input Cells" xfId="198"/>
    <cellStyle name="Linked Cell" xfId="199"/>
    <cellStyle name="Linked Cells" xfId="200"/>
    <cellStyle name="luc" xfId="201"/>
    <cellStyle name="luc2" xfId="202"/>
    <cellStyle name="Millares [0]_Well Timing" xfId="203"/>
    <cellStyle name="Millares_Well Timing" xfId="204"/>
    <cellStyle name="Milliers [0]_      " xfId="205"/>
    <cellStyle name="Milliers_      " xfId="206"/>
    <cellStyle name="Model" xfId="207"/>
    <cellStyle name="moi" xfId="208"/>
    <cellStyle name="Mon?aire [0]_      " xfId="209"/>
    <cellStyle name="Mon?aire_      " xfId="210"/>
    <cellStyle name="Moneda [0]_Well Timing" xfId="211"/>
    <cellStyle name="Moneda_Well Timing" xfId="212"/>
    <cellStyle name="Monétaire [0]_      " xfId="213"/>
    <cellStyle name="Monétaire_      " xfId="214"/>
    <cellStyle name="n" xfId="215"/>
    <cellStyle name="n1" xfId="216"/>
    <cellStyle name="Neutral" xfId="217"/>
    <cellStyle name="New" xfId="218"/>
    <cellStyle name="New Times Roman" xfId="219"/>
    <cellStyle name="New_GLV  511-wss.xls" xfId="220"/>
    <cellStyle name="no dec" xfId="221"/>
    <cellStyle name="ÑONVÒ" xfId="222"/>
    <cellStyle name="Normal - Style1" xfId="223"/>
    <cellStyle name="Normal 2" xfId="224"/>
    <cellStyle name="Normal 3" xfId="225"/>
    <cellStyle name="Normal 4" xfId="226"/>
    <cellStyle name="Normal 5" xfId="227"/>
    <cellStyle name="Normal 6" xfId="228"/>
    <cellStyle name="Normal_Bao cao tai chinh 280405" xfId="229"/>
    <cellStyle name="Normal_Bao cao tai chinh 280405 2" xfId="230"/>
    <cellStyle name="Normal_BCao" xfId="231"/>
    <cellStyle name="Normal_BCKT mau nam 2007-Final" xfId="232"/>
    <cellStyle name="Normal_Thuyet minh" xfId="233"/>
    <cellStyle name="Normal_Thuyet minh TSCD" xfId="234"/>
    <cellStyle name="Normal_Tong hop bao cao (blank) (version 1)" xfId="235"/>
    <cellStyle name="Normal1" xfId="236"/>
    <cellStyle name="Note" xfId="237"/>
    <cellStyle name="Œ…‹æØ‚è [0.00]_††††† " xfId="238"/>
    <cellStyle name="Œ…‹æØ‚è_††††† " xfId="239"/>
    <cellStyle name="omma [0]_Mktg Prog" xfId="240"/>
    <cellStyle name="ormal_Sheet1_1" xfId="241"/>
    <cellStyle name="Output" xfId="242"/>
    <cellStyle name="per.style" xfId="243"/>
    <cellStyle name="Percent" xfId="244"/>
    <cellStyle name="Percent (0)" xfId="245"/>
    <cellStyle name="Percent [2]" xfId="246"/>
    <cellStyle name="Percent 2" xfId="247"/>
    <cellStyle name="PERCENTAGE" xfId="248"/>
    <cellStyle name="pricing" xfId="249"/>
    <cellStyle name="PSChar" xfId="250"/>
    <cellStyle name="RevList" xfId="251"/>
    <cellStyle name="serJet 1200 Series PCL 6" xfId="252"/>
    <cellStyle name="Sheet Title" xfId="253"/>
    <cellStyle name="Style 1" xfId="254"/>
    <cellStyle name="Style 2" xfId="255"/>
    <cellStyle name="Style 3" xfId="256"/>
    <cellStyle name="Style 4" xfId="257"/>
    <cellStyle name="Style 5" xfId="258"/>
    <cellStyle name="subhead" xfId="259"/>
    <cellStyle name="Subtotal" xfId="260"/>
    <cellStyle name="symbol" xfId="261"/>
    <cellStyle name="T" xfId="262"/>
    <cellStyle name="T_bao cao KT  CK seabank.V3" xfId="263"/>
    <cellStyle name="T_BCKT .V6.- SeABS" xfId="264"/>
    <cellStyle name="T_BCKT 31.12.2007 - Chi nhanh HCM - Phat hanh" xfId="265"/>
    <cellStyle name="T_BCKT 31.12.2007 - Chi nhanh HCM - Phat hanh_GLV  511-wss.xls" xfId="266"/>
    <cellStyle name="T_BCKT nam 2007 - ChunViet" xfId="267"/>
    <cellStyle name="T_BCKT nam 2007 - ChunViet_GLV  511-wss.xls" xfId="268"/>
    <cellStyle name="T_BKCT NAM 2007" xfId="269"/>
    <cellStyle name="T_BKCT NAM 2007_GLV  511-wss.xls" xfId="270"/>
    <cellStyle name="T_BKCT NAM 2007_Phu luc 1" xfId="271"/>
    <cellStyle name="T_CK Seabank - E" xfId="272"/>
    <cellStyle name="T_CK Seabank - E_GLV  511-wss.xls" xfId="273"/>
    <cellStyle name="T_GLV  511-wss.xls" xfId="274"/>
    <cellStyle name="T_LCTT_ToanCty" xfId="275"/>
    <cellStyle name="T_LCTT_ToanCty_GLV  511-wss.xls" xfId="276"/>
    <cellStyle name="T_LCTT_ToanCty_Phu luc 1" xfId="277"/>
    <cellStyle name="T_THDU tren du lieu ngay 18.02.09" xfId="278"/>
    <cellStyle name="T_Tong hop QD15 v3.0" xfId="279"/>
    <cellStyle name="T_Tong hop QD15 v3.0_GLV  511-wss.xls" xfId="280"/>
    <cellStyle name="T_Tong hop QD15 v3.0_Phu luc 1" xfId="281"/>
    <cellStyle name="tde" xfId="282"/>
    <cellStyle name="th" xfId="283"/>
    <cellStyle name="Thuyet minh" xfId="284"/>
    <cellStyle name="Tickmark" xfId="285"/>
    <cellStyle name="Title" xfId="286"/>
    <cellStyle name="Total" xfId="287"/>
    <cellStyle name="viet" xfId="288"/>
    <cellStyle name="viet2" xfId="289"/>
    <cellStyle name="VN new romanNormal" xfId="290"/>
    <cellStyle name="VN time new roman" xfId="291"/>
    <cellStyle name="vnhead1" xfId="292"/>
    <cellStyle name="vnhead3" xfId="293"/>
    <cellStyle name="vntxt1" xfId="294"/>
    <cellStyle name="vntxt2" xfId="295"/>
    <cellStyle name="W_MARINE" xfId="296"/>
    <cellStyle name="Währung [0]_UXO VII" xfId="297"/>
    <cellStyle name="Währung_UXO VII" xfId="298"/>
    <cellStyle name="Warning Text" xfId="299"/>
    <cellStyle name="xuan" xfId="300"/>
    <cellStyle name="เครื่องหมายสกุลเงิน [0]_FTC_OFFER" xfId="301"/>
    <cellStyle name="เครื่องหมายสกุลเงิน_FTC_OFFER" xfId="302"/>
    <cellStyle name="ปกติ_FTC_OFFER" xfId="303"/>
    <cellStyle name="センター" xfId="304"/>
    <cellStyle name="똿뗦먛귟 [0.00]_PRODUCT DETAIL Q1" xfId="305"/>
    <cellStyle name="똿뗦먛귟_PRODUCT DETAIL Q1" xfId="306"/>
    <cellStyle name="믅됞 [0.00]_PRODUCT DETAIL Q1" xfId="307"/>
    <cellStyle name="믅됞_PRODUCT DETAIL Q1" xfId="308"/>
    <cellStyle name="백분율_††††† " xfId="309"/>
    <cellStyle name="뷭?_BOOKSHIP" xfId="310"/>
    <cellStyle name="一般_00Q3902REV.1" xfId="311"/>
    <cellStyle name="千分位[0]_00Q3902REV.1" xfId="312"/>
    <cellStyle name="千分位_00Q3902REV.1" xfId="313"/>
    <cellStyle name="콤마 [0]_ 비목별 월별기술 " xfId="314"/>
    <cellStyle name="콤마_ 비목별 월별기술 " xfId="315"/>
    <cellStyle name="통화 [0]_††††† " xfId="316"/>
    <cellStyle name="통화_††††† " xfId="317"/>
    <cellStyle name="표준_(정보부문)월별인원계획" xfId="318"/>
    <cellStyle name="桁区切り [0.00]_††††† " xfId="319"/>
    <cellStyle name="桁区切り_††††† " xfId="320"/>
    <cellStyle name="標準_††††† " xfId="321"/>
    <cellStyle name="貨幣 [0]_00Q3902REV.1" xfId="322"/>
    <cellStyle name="貨幣[0]_BRE" xfId="323"/>
    <cellStyle name="貨幣_00Q3902REV.1" xfId="324"/>
    <cellStyle name="通貨 [0.00]_††††† " xfId="325"/>
    <cellStyle name="通貨_††††† " xfId="326"/>
    <cellStyle name=" [0.00]_ Att. 1- Cover" xfId="327"/>
    <cellStyle name="_ Att. 1- Cover" xfId="328"/>
    <cellStyle name="?_ Att. 1- Cover" xfId="329"/>
  </cellStyles>
  <dxfs count="76">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ont>
        <u val="none"/>
        <strike val="0"/>
      </font>
      <fill>
        <patternFill>
          <bgColor indexed="48"/>
        </patternFill>
      </fill>
    </dxf>
    <dxf>
      <font>
        <u val="none"/>
        <strike val="0"/>
      </font>
      <fill>
        <patternFill>
          <bgColor indexed="48"/>
        </patternFill>
      </fill>
    </dxf>
    <dxf>
      <font>
        <u val="none"/>
        <strike val="0"/>
      </font>
      <fill>
        <patternFill>
          <bgColor indexed="48"/>
        </patternFill>
      </fill>
    </dxf>
    <dxf>
      <font>
        <u val="none"/>
        <strike val="0"/>
      </font>
      <fill>
        <patternFill>
          <bgColor indexed="48"/>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ill>
        <patternFill>
          <bgColor indexed="24"/>
        </patternFill>
      </fill>
    </dxf>
    <dxf>
      <font>
        <u val="none"/>
        <strike val="0"/>
      </font>
      <fill>
        <patternFill>
          <bgColor indexed="48"/>
        </patternFill>
      </fill>
    </dxf>
    <dxf>
      <font>
        <u val="none"/>
        <strike val="0"/>
      </font>
      <fill>
        <patternFill>
          <bgColor indexed="48"/>
        </patternFill>
      </fill>
    </dxf>
    <dxf>
      <fill>
        <patternFill>
          <bgColor indexed="2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u%20lieu%20cua%20chi%20diep\Du%20lieu%20cua%20chi%20diep%20ke%20toan\diep\vondieule\BCTC\T6_2010\TMBCT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G:\M%20Phuong\Tong%20hop%20TS%20SDa%202\Congviec\Tam.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SD1\P_DUAN$\Dung%20Quat\Nhom%20GC\New%20Folder\My%20Documents\3533\98Q\3533\Q\98Q2943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DOCUME~1\PHAMTH~1\LOCALS~1\Temp\Rar$DI00.063\Documents\Le%20Duc%20Minh\Tai%20lieu%20ca%20nhan\Hoc%20word,excel\Tong%20hop%20QD15%20v3.0\Tong%20hop%20QD15%20v3.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DOCUME~1\PHAMTH~1\LOCALS~1\Temp\Rar$DI00.063\Thuy\TrangKenh\Chinhthuc-cu\5649%20Tong%20hop%20TSCD-GLV.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S_ThuyetMinhBCTC_Quy_2.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o%20so%20kiem%20toan%202009\APECS\Chau'sGLV\CK%20APEC%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1\VU80DD~1.THI\LOCALS~1\Temp\B&#225;o%20c&#225;o%20t&#224;i%20ch&#237;nh%20qu&#253;%202.2013(20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udit\AA%202009\Bao%20Minh\2008\Tham%20khao%20GLV%20Bao%20Minh%20HN%20va%20Chung%20khoan\Chung%20khoan%20Bao%20Minh\Bao%20cao%20kiem%20toan%20CK%20BM%20phat%20ha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hailq\D\My%20Documents\LuuQuocThai\KiemtoanThanhNhan\Luusodonvi.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Giacong2\c\96Q2573\HE-7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Thailq\D\PMU5\CauPhuLuong\BC%20KToan\Giay%20lam%20viec%20PHU%20LUO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Le%20Duc%20Minh\Tai%20lieu%20ca%20nhan\Hoc%20word,excel\Tong%20hop%20QD15%20v3.0\Tong%20hop%20QD15%20v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uu y"/>
      <sheetName val="TK"/>
      <sheetName val="ButtoanDC trao doi"/>
      <sheetName val="ButtoanDC"/>
      <sheetName val="BiaBC"/>
      <sheetName val="BCaoBGD"/>
      <sheetName val="BCaoKT"/>
      <sheetName val="CDKT"/>
      <sheetName val="KQKD"/>
      <sheetName val="CDKT Chi tiet"/>
      <sheetName val="LCTT"/>
      <sheetName val="Thuyết minh"/>
      <sheetName val="TSCDHH"/>
      <sheetName val="Thuyết minh Q2"/>
      <sheetName val="LCBCP"/>
      <sheetName val="TMTSCD"/>
      <sheetName val="Trong yeu"/>
      <sheetName val="PB Trong yeu"/>
      <sheetName val="Tinhtoan"/>
      <sheetName val="CPBQ ky nay"/>
      <sheetName val="CPBQ ky truoc"/>
      <sheetName val="Du phong 30.06.09"/>
      <sheetName val="00000000"/>
      <sheetName val="10000000"/>
      <sheetName val="TMBCT6"/>
    </sheetNames>
    <sheetDataSet>
      <sheetData sheetId="1">
        <row r="3">
          <cell r="E3" t="str">
            <v>ABC SECURITIES JOINT STOCK COMPANY</v>
          </cell>
        </row>
        <row r="9">
          <cell r="D9" t="str">
            <v>chứng khoán</v>
          </cell>
          <cell r="E9" t="str">
            <v>Securities Trading</v>
          </cell>
        </row>
        <row r="10">
          <cell r="D10" t="str">
            <v>0%</v>
          </cell>
          <cell r="E10" t="str">
            <v>0%</v>
          </cell>
        </row>
        <row r="12">
          <cell r="D12" t="str">
            <v>Báo cáo tài chính</v>
          </cell>
          <cell r="E12" t="str">
            <v>Financial Statements</v>
          </cell>
        </row>
        <row r="13">
          <cell r="E13" t="str">
            <v>for the year ended 31/12/2008</v>
          </cell>
        </row>
        <row r="16">
          <cell r="E16" t="str">
            <v>30/06/2009</v>
          </cell>
        </row>
        <row r="17">
          <cell r="E17" t="str">
            <v>Year 2008</v>
          </cell>
        </row>
        <row r="18">
          <cell r="E18" t="str">
            <v>01/01/2009</v>
          </cell>
        </row>
        <row r="19">
          <cell r="E19" t="str">
            <v>Year 2007</v>
          </cell>
        </row>
        <row r="25">
          <cell r="D25" t="str">
            <v>Tổng Giám đốc</v>
          </cell>
          <cell r="E25" t="str">
            <v>General Director</v>
          </cell>
        </row>
        <row r="26">
          <cell r="D26" t="str">
            <v>Nguyễn Đỗ Lăng</v>
          </cell>
          <cell r="E26" t="str">
            <v>Nguyen Van B</v>
          </cell>
        </row>
        <row r="28">
          <cell r="D28" t="str">
            <v>Kế toán trưởng</v>
          </cell>
          <cell r="E28" t="str">
            <v>Chief Accountant</v>
          </cell>
        </row>
        <row r="29">
          <cell r="E29" t="str">
            <v>Nguyen Van C</v>
          </cell>
        </row>
        <row r="31">
          <cell r="D31" t="str">
            <v>Người lập</v>
          </cell>
          <cell r="E31" t="str">
            <v>Prepared by</v>
          </cell>
        </row>
        <row r="32">
          <cell r="E32" t="str">
            <v>Nguyen Van D</v>
          </cell>
        </row>
        <row r="33">
          <cell r="E33" t="str">
            <v>20 March 2009</v>
          </cell>
        </row>
      </sheetData>
      <sheetData sheetId="5">
        <row r="58">
          <cell r="A58" t="str">
            <v>Công ty Cổ phần Chứng khoán Châu Á Thái Bình Dương là công ty cổ phần được thành lập tại Hà Nội, Việt Nam, hoạt động kinh doanh trong lĩnh vực chứng khoán.</v>
          </cell>
        </row>
        <row r="61">
          <cell r="A61" t="str">
            <v>-</v>
          </cell>
          <cell r="B61" t="str">
            <v>Môi giới chứng khoán;</v>
          </cell>
        </row>
        <row r="62">
          <cell r="A62" t="str">
            <v>-</v>
          </cell>
          <cell r="B62" t="str">
            <v>Tự doanh chứng khoán;</v>
          </cell>
        </row>
        <row r="65">
          <cell r="A65" t="str">
            <v>-</v>
          </cell>
          <cell r="B65" t="str">
            <v>Tư vấn tài chính và đầu tư chứng khoán;</v>
          </cell>
        </row>
        <row r="66">
          <cell r="A66" t="str">
            <v>-</v>
          </cell>
          <cell r="B66" t="str">
            <v>Lưu ký chứng khoán.</v>
          </cell>
        </row>
      </sheetData>
      <sheetData sheetId="7">
        <row r="12">
          <cell r="O12">
            <v>467805662899</v>
          </cell>
        </row>
        <row r="14">
          <cell r="O14">
            <v>114202928012</v>
          </cell>
        </row>
        <row r="17">
          <cell r="F17" t="str">
            <v>-</v>
          </cell>
          <cell r="G17" t="str">
            <v>Tiền gửi của Công ty chứng khoán</v>
          </cell>
          <cell r="U17">
            <v>23044882713</v>
          </cell>
        </row>
        <row r="19">
          <cell r="F19" t="str">
            <v>-</v>
          </cell>
          <cell r="G19" t="str">
            <v>Tiền ký quỹ của nhà đầu tư</v>
          </cell>
          <cell r="U19">
            <v>71256775656</v>
          </cell>
        </row>
        <row r="34">
          <cell r="U34">
            <v>1060000000</v>
          </cell>
        </row>
        <row r="35">
          <cell r="O35">
            <v>0</v>
          </cell>
        </row>
        <row r="36">
          <cell r="O36">
            <v>0</v>
          </cell>
        </row>
        <row r="37">
          <cell r="O37">
            <v>0</v>
          </cell>
          <cell r="U37">
            <v>1060000000</v>
          </cell>
        </row>
        <row r="38">
          <cell r="O38">
            <v>0</v>
          </cell>
          <cell r="U38">
            <v>0</v>
          </cell>
        </row>
        <row r="39">
          <cell r="O39">
            <v>0</v>
          </cell>
          <cell r="U39">
            <v>0</v>
          </cell>
        </row>
        <row r="42">
          <cell r="O42">
            <v>0</v>
          </cell>
          <cell r="U42">
            <v>0</v>
          </cell>
        </row>
        <row r="43">
          <cell r="O43">
            <v>0</v>
          </cell>
          <cell r="U43">
            <v>0</v>
          </cell>
        </row>
        <row r="49">
          <cell r="O49">
            <v>0</v>
          </cell>
        </row>
        <row r="50">
          <cell r="O50">
            <v>0</v>
          </cell>
          <cell r="U50">
            <v>0</v>
          </cell>
        </row>
        <row r="51">
          <cell r="O51">
            <v>0</v>
          </cell>
          <cell r="U51">
            <v>0</v>
          </cell>
        </row>
        <row r="52">
          <cell r="O52">
            <v>0</v>
          </cell>
          <cell r="U52">
            <v>0</v>
          </cell>
        </row>
        <row r="58">
          <cell r="O58">
            <v>0</v>
          </cell>
          <cell r="U58">
            <v>0</v>
          </cell>
        </row>
        <row r="59">
          <cell r="O59">
            <v>0</v>
          </cell>
          <cell r="U59">
            <v>0</v>
          </cell>
        </row>
        <row r="60">
          <cell r="O60">
            <v>0</v>
          </cell>
          <cell r="U60">
            <v>0</v>
          </cell>
        </row>
        <row r="61">
          <cell r="O61">
            <v>0</v>
          </cell>
          <cell r="U61">
            <v>0</v>
          </cell>
        </row>
        <row r="62">
          <cell r="O62">
            <v>0</v>
          </cell>
          <cell r="U62">
            <v>0</v>
          </cell>
        </row>
        <row r="63">
          <cell r="O63">
            <v>0</v>
          </cell>
          <cell r="U63">
            <v>0</v>
          </cell>
        </row>
        <row r="64">
          <cell r="O64">
            <v>0</v>
          </cell>
          <cell r="U64">
            <v>0</v>
          </cell>
        </row>
        <row r="65">
          <cell r="O65">
            <v>0</v>
          </cell>
          <cell r="U65">
            <v>0</v>
          </cell>
        </row>
        <row r="66">
          <cell r="U66">
            <v>5677621522</v>
          </cell>
        </row>
        <row r="71">
          <cell r="O71">
            <v>24091547233</v>
          </cell>
        </row>
        <row r="82">
          <cell r="O82">
            <v>8568645077</v>
          </cell>
        </row>
        <row r="83">
          <cell r="O83">
            <v>-5427930996</v>
          </cell>
        </row>
        <row r="88">
          <cell r="O88">
            <v>3446828204</v>
          </cell>
        </row>
        <row r="89">
          <cell r="O89">
            <v>-867716077</v>
          </cell>
        </row>
        <row r="108">
          <cell r="O108">
            <v>0</v>
          </cell>
        </row>
        <row r="113">
          <cell r="O113">
            <v>491897210132</v>
          </cell>
        </row>
        <row r="123">
          <cell r="O123">
            <v>269840925510</v>
          </cell>
        </row>
        <row r="125">
          <cell r="O125">
            <v>269840925510</v>
          </cell>
        </row>
        <row r="133">
          <cell r="U133">
            <v>0</v>
          </cell>
        </row>
        <row r="134">
          <cell r="U134">
            <v>0</v>
          </cell>
        </row>
        <row r="137">
          <cell r="O137">
            <v>0</v>
          </cell>
          <cell r="U137">
            <v>0</v>
          </cell>
        </row>
        <row r="138">
          <cell r="O138">
            <v>0</v>
          </cell>
          <cell r="U138">
            <v>0</v>
          </cell>
        </row>
        <row r="139">
          <cell r="O139">
            <v>0</v>
          </cell>
          <cell r="U139">
            <v>0</v>
          </cell>
        </row>
        <row r="145">
          <cell r="U145">
            <v>0</v>
          </cell>
        </row>
        <row r="146">
          <cell r="U146">
            <v>0</v>
          </cell>
        </row>
        <row r="151">
          <cell r="G151" t="str">
            <v>Các khoản phải trả, phải nộp ngắn hạn khác</v>
          </cell>
        </row>
        <row r="157">
          <cell r="O157">
            <v>0</v>
          </cell>
        </row>
        <row r="177">
          <cell r="O177">
            <v>220819264222</v>
          </cell>
        </row>
        <row r="178">
          <cell r="U178">
            <v>260000000000</v>
          </cell>
        </row>
        <row r="198">
          <cell r="O198">
            <v>491897210132</v>
          </cell>
        </row>
      </sheetData>
      <sheetData sheetId="8">
        <row r="6">
          <cell r="S6" t="str">
            <v>Year 2008</v>
          </cell>
        </row>
        <row r="19">
          <cell r="R19">
            <v>0</v>
          </cell>
        </row>
        <row r="20">
          <cell r="R20">
            <v>0</v>
          </cell>
        </row>
        <row r="21">
          <cell r="B21" t="str">
            <v>01.9</v>
          </cell>
          <cell r="R21">
            <v>14829419044</v>
          </cell>
        </row>
        <row r="25">
          <cell r="L25">
            <v>114439193983</v>
          </cell>
        </row>
        <row r="47">
          <cell r="L47">
            <v>14490191731</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m"/>
      <sheetName val="Du_lieu"/>
      <sheetName val="KH-Q1,Q2,01"/>
      <sheetName val="TONGKE3p "/>
      <sheetName val="TDTKP"/>
      <sheetName val="DON GIA"/>
      <sheetName val="TONG HOP VL-NC"/>
      <sheetName val="TNHCHINH"/>
      <sheetName val="CHITIET VL-NC-TT -1p"/>
      <sheetName val="TDTKP1"/>
      <sheetName val="phuluc1"/>
      <sheetName val="TONG HOP VL-NC TT"/>
      <sheetName val="KPVC-BD "/>
      <sheetName val="#REF"/>
      <sheetName val="gvl"/>
      <sheetName val="Tiepdia"/>
      <sheetName val="CHITIET VL-NC-TT-3p"/>
      <sheetName val="VCV-BE-TONG"/>
      <sheetName val="chitiet"/>
      <sheetName val="VC"/>
      <sheetName val="CHITIET VL-NC"/>
      <sheetName val="THPDMoi  (2)"/>
      <sheetName val="t-h HA THE"/>
      <sheetName val="giathanh1"/>
      <sheetName val="TONGKE-HT"/>
      <sheetName val="LKVL-CK-HT-GD1"/>
      <sheetName val="TH VL, NC, DDHT Thanhphuoc"/>
      <sheetName val="dongia (2)"/>
      <sheetName val="DG"/>
      <sheetName val="DONGIA"/>
      <sheetName val="chitimc"/>
      <sheetName val="dtxl"/>
      <sheetName val="gtrinh"/>
      <sheetName val="lam-moi"/>
      <sheetName val="TH XL"/>
      <sheetName val="thao-go"/>
      <sheetName val="BAOGIATHANG"/>
      <sheetName val="vanchuyen TC"/>
      <sheetName val="DAODAT"/>
      <sheetName val="dongiaXD"/>
      <sheetName val="TONG HOP VL_NC"/>
      <sheetName val="CHITIET VL_NC_TT _1p"/>
      <sheetName val="TONG HOP VL_NC TT"/>
      <sheetName val="KPVC_BD "/>
      <sheetName val="_REF"/>
      <sheetName val="CHITIET VL_NC_TT_3p"/>
      <sheetName val="VCV_BE_TONG"/>
      <sheetName val="CHITIET VL_NC"/>
      <sheetName val="THPDMoi  _2_"/>
      <sheetName val="t_h HA THE"/>
      <sheetName val="TONGKE_HT"/>
      <sheetName val="LKVL_CK_HT_GD1"/>
      <sheetName val="TH VL_ NC_ DDHT Thanhphuoc"/>
      <sheetName val="dongia _2_"/>
      <sheetName val="lam_moi"/>
      <sheetName val="thao_go"/>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BM0B"/>
      <sheetName val="BM0A"/>
      <sheetName val="REQ PAGE CABLE"/>
      <sheetName val="STAHL (2)"/>
      <sheetName val="Sheet1"/>
      <sheetName val="Sheet2"/>
      <sheetName val="Sheet2 (2)"/>
      <sheetName val="Sheet3"/>
      <sheetName val="Sheet3 (2)"/>
      <sheetName val="#REF"/>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Menu"/>
      <sheetName val="Thong_bao"/>
      <sheetName val="Muc_luc"/>
      <sheetName val="Thong_tin"/>
      <sheetName val="Danh_muc"/>
      <sheetName val="DM"/>
      <sheetName val="Dieu_chinh"/>
      <sheetName val="Chi_tiet"/>
      <sheetName val="Soat_xet"/>
      <sheetName val="Tong_hop"/>
      <sheetName val="LCBTCP"/>
      <sheetName val="KN_CPBQ"/>
      <sheetName val="KT_CPBQ"/>
      <sheetName val="Du_lieu"/>
      <sheetName val="CT_LCTT"/>
      <sheetName val="CT_LCGT"/>
      <sheetName val="QTTNDN"/>
      <sheetName val="BCKT"/>
      <sheetName val="Bao_cao"/>
      <sheetName val="Doi_chieu"/>
      <sheetName val="Thuyet_minh"/>
      <sheetName val="TM_TSCDHH"/>
      <sheetName val="TM_TSCDTTC"/>
      <sheetName val="TM_TSCDVH"/>
      <sheetName val="TM_VCSH"/>
      <sheetName val="Phan_tich"/>
      <sheetName val="Trong_yeu"/>
      <sheetName val="Phan_bo"/>
      <sheetName val="TM_ChenhLechTK"/>
      <sheetName val="TM_ChenhLechCT"/>
      <sheetName val="Huong_dan"/>
    </sheetNames>
    <sheetDataSet>
      <sheetData sheetId="14">
        <row r="1">
          <cell r="AK1" t="str">
            <v>01</v>
          </cell>
          <cell r="AL1" t="str">
            <v>02</v>
          </cell>
          <cell r="AM1" t="str">
            <v>03</v>
          </cell>
          <cell r="AN1" t="str">
            <v>04</v>
          </cell>
          <cell r="AO1" t="str">
            <v>05</v>
          </cell>
          <cell r="AP1" t="str">
            <v>06</v>
          </cell>
          <cell r="AQ1" t="str">
            <v>07</v>
          </cell>
          <cell r="AR1" t="str">
            <v>21</v>
          </cell>
          <cell r="AS1" t="str">
            <v>22</v>
          </cell>
          <cell r="AT1" t="str">
            <v>23</v>
          </cell>
          <cell r="AU1" t="str">
            <v>24</v>
          </cell>
          <cell r="AV1" t="str">
            <v>25</v>
          </cell>
          <cell r="AW1" t="str">
            <v>26</v>
          </cell>
          <cell r="AX1" t="str">
            <v>27</v>
          </cell>
          <cell r="AY1" t="str">
            <v>31</v>
          </cell>
          <cell r="AZ1" t="str">
            <v>32</v>
          </cell>
          <cell r="BA1" t="str">
            <v>33</v>
          </cell>
          <cell r="BB1" t="str">
            <v>34</v>
          </cell>
          <cell r="BC1" t="str">
            <v>35</v>
          </cell>
          <cell r="BD1" t="str">
            <v>36</v>
          </cell>
          <cell r="BE1" t="str">
            <v>61</v>
          </cell>
        </row>
        <row r="2">
          <cell r="AK2">
            <v>469209342536</v>
          </cell>
          <cell r="AL2">
            <v>-267999029130</v>
          </cell>
          <cell r="AM2">
            <v>-147953392685</v>
          </cell>
          <cell r="AN2">
            <v>-1163404722</v>
          </cell>
          <cell r="AO2">
            <v>-1805514540</v>
          </cell>
          <cell r="AP2">
            <v>14553176124</v>
          </cell>
          <cell r="AQ2">
            <v>-54627344160</v>
          </cell>
          <cell r="AR2">
            <v>-25249310990</v>
          </cell>
          <cell r="AS2">
            <v>5433999898</v>
          </cell>
          <cell r="AT2">
            <v>-96762000000</v>
          </cell>
          <cell r="AU2">
            <v>92964650077</v>
          </cell>
          <cell r="AV2">
            <v>0</v>
          </cell>
          <cell r="AW2">
            <v>0</v>
          </cell>
          <cell r="AX2">
            <v>1572096826</v>
          </cell>
          <cell r="AY2">
            <v>0</v>
          </cell>
          <cell r="AZ2">
            <v>0</v>
          </cell>
          <cell r="BA2">
            <v>2159075450</v>
          </cell>
          <cell r="BB2">
            <v>-5178004115</v>
          </cell>
          <cell r="BC2">
            <v>0</v>
          </cell>
          <cell r="BD2">
            <v>-4619391885</v>
          </cell>
          <cell r="BE2">
            <v>-60373360.27</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huyết minh"/>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
      <sheetName val="TK"/>
      <sheetName val="Soatxet3cap"/>
      <sheetName val="ButtoanDC trao doi"/>
      <sheetName val="ButtoanDC"/>
      <sheetName val="BiaBC"/>
      <sheetName val="BCaoBGD"/>
      <sheetName val="BCaoKT"/>
      <sheetName val="Test"/>
      <sheetName val="CDKT"/>
      <sheetName val="TMTSCD "/>
      <sheetName val="KQKD"/>
      <sheetName val="LCTT-TT"/>
      <sheetName val="LCTT-GT"/>
      <sheetName val="Thuyết minh"/>
      <sheetName val="TSCDHH"/>
      <sheetName val="note toTM"/>
      <sheetName val="PBothue"/>
      <sheetName val="Trong yeu"/>
      <sheetName val="PB Trong yeu"/>
      <sheetName val="LCBCP"/>
      <sheetName val="CPBQ ky nay"/>
      <sheetName val="CPBQ ky truoc"/>
      <sheetName val="Du phong 30.06.09"/>
      <sheetName val="00000000"/>
      <sheetName val="10000000"/>
    </sheetNames>
    <sheetDataSet>
      <sheetData sheetId="1">
        <row r="16">
          <cell r="D16" t="str">
            <v>30/06/2009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CĐKT"/>
      <sheetName val="Ngoài bảng"/>
      <sheetName val="KQKD"/>
      <sheetName val="LLTT-OK"/>
    </sheetNames>
    <sheetDataSet>
      <sheetData sheetId="2">
        <row r="12">
          <cell r="F12">
            <v>2187192222</v>
          </cell>
          <cell r="H12">
            <v>3794445597</v>
          </cell>
        </row>
        <row r="13">
          <cell r="F13">
            <v>367645901</v>
          </cell>
          <cell r="H13">
            <v>968061850</v>
          </cell>
        </row>
        <row r="16">
          <cell r="F16">
            <v>20000000</v>
          </cell>
        </row>
        <row r="17">
          <cell r="F17">
            <v>193909311</v>
          </cell>
          <cell r="H17">
            <v>146786256</v>
          </cell>
        </row>
        <row r="20">
          <cell r="F20">
            <v>2973610290</v>
          </cell>
          <cell r="H20">
            <v>5113553520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K"/>
      <sheetName val="Soatxet3cap"/>
      <sheetName val="ButtoanDC"/>
      <sheetName val="BiaBC"/>
      <sheetName val="BCaoBGD"/>
      <sheetName val="BCaoKT"/>
      <sheetName val="CDKT"/>
      <sheetName val="KQKD"/>
      <sheetName val="LCTT-TT"/>
      <sheetName val="LCTT-GT"/>
      <sheetName val="Thuyết minh"/>
      <sheetName val="TMTSCD"/>
      <sheetName val="Tinh toan"/>
      <sheetName val="LCBCP"/>
      <sheetName val="CPBQ ky nay"/>
      <sheetName val="CPBQ ky truoc"/>
      <sheetName val="TC 31.12.2008"/>
      <sheetName val="00000000"/>
      <sheetName val="10000000"/>
    </sheetNames>
    <sheetDataSet>
      <sheetData sheetId="10">
        <row r="659">
          <cell r="AC659">
            <v>0.1713801775253602</v>
          </cell>
        </row>
        <row r="660">
          <cell r="AC660">
            <v>0.8286198224746398</v>
          </cell>
        </row>
        <row r="662">
          <cell r="AC662">
            <v>0.551286499812714</v>
          </cell>
        </row>
        <row r="663">
          <cell r="AC663">
            <v>0.05875927171014516</v>
          </cell>
        </row>
        <row r="664">
          <cell r="AC664">
            <v>0.05781263870962723</v>
          </cell>
        </row>
        <row r="666">
          <cell r="AC666">
            <v>0.01611035965843135</v>
          </cell>
        </row>
        <row r="668">
          <cell r="AC668">
            <v>51.43397416587047</v>
          </cell>
        </row>
        <row r="669">
          <cell r="AC669">
            <v>51.43397416587047</v>
          </cell>
        </row>
        <row r="670">
          <cell r="AC670">
            <v>0.9324922137137073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NH"/>
      <sheetName val="CTNH"/>
      <sheetName val="No111"/>
      <sheetName val="Co111"/>
      <sheetName val="TMat"/>
      <sheetName val="Kho156"/>
      <sheetName val="TK112"/>
      <sheetName val="TK63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Htoanbo"/>
      <sheetName val="THboxung"/>
      <sheetName val="PTVT"/>
      <sheetName val="CLechVTSon5.5.03"/>
      <sheetName val="THKPBXSon5.5.03"/>
      <sheetName val="BXSon+binh5.5.03"/>
      <sheetName val="thau"/>
      <sheetName val="XXXXXXXX"/>
      <sheetName val="XXXXXXX0"/>
      <sheetName val="XXXXXXX1"/>
      <sheetName val="XXXXXXX2"/>
      <sheetName val="XXXXXXX3"/>
      <sheetName val="XXXXXXX4"/>
      <sheetName val="XXXXXXX5"/>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37"/>
      <sheetName val="Sheet38"/>
      <sheetName val="Sheet39"/>
      <sheetName val="Sheet40"/>
      <sheetName val="Sheet41"/>
      <sheetName val="Sheet42"/>
      <sheetName val="Sheet43"/>
      <sheetName val="Sheet44"/>
      <sheetName val="Sheet45"/>
      <sheetName val="Sheet46"/>
      <sheetName val="Sheet47"/>
      <sheetName val="Sheet48"/>
      <sheetName val="Sheet49"/>
      <sheetName val="Sheet50"/>
      <sheetName val="XL4Poppy"/>
      <sheetName val="Giao"/>
      <sheetName val="CHIET TINH"/>
      <sheetName val="Bang gia Ca May"/>
      <sheetName val="Bang Gia VL"/>
      <sheetName val="Tong Hop KP"/>
      <sheetName val=" DON GIA"/>
      <sheetName val="CHIET TINH THEO KH.SAT"/>
      <sheetName val="DT thi ngiem"/>
      <sheetName val="TH DT thi nghiem"/>
      <sheetName val="TH DT"/>
      <sheetName val="DT2"/>
      <sheetName val="CT"/>
      <sheetName val="KL xa"/>
      <sheetName val="KL cot"/>
      <sheetName val="Xa su"/>
      <sheetName val="CP Xa"/>
      <sheetName val="THDT xa"/>
      <sheetName val="Cot dien"/>
      <sheetName val="TH cot"/>
      <sheetName val="CT VC cot"/>
      <sheetName val="VC CT ma"/>
      <sheetName val="CT cot thep"/>
      <sheetName val="CT ma kem"/>
      <sheetName val="PBKL"/>
      <sheetName val="CT be tong"/>
      <sheetName val="C.tinh"/>
      <sheetName val="00000000"/>
      <sheetName val="D12TUVAN"/>
      <sheetName val="D7Longhiep"/>
      <sheetName val="NMNHUa"/>
      <sheetName val="DXMay"/>
      <sheetName val="D7TT3"/>
      <sheetName val="PXII"/>
      <sheetName val="Vaycuong"/>
      <sheetName val="DCUONG"/>
      <sheetName val="DVINA"/>
      <sheetName val="DCKCUONG"/>
      <sheetName val="D3KSVINA"/>
      <sheetName val="DOI 7"/>
      <sheetName val="DOI 3"/>
      <sheetName val="DOI1"/>
      <sheetName val="DOI6"/>
      <sheetName val="DOI5"/>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Vatlieu"/>
      <sheetName val="DgDuong"/>
      <sheetName val="dgmo-tru"/>
      <sheetName val="dgdam"/>
      <sheetName val="Dam-Mo-Tru"/>
      <sheetName val="dgcong"/>
      <sheetName val="DPD"/>
      <sheetName val="DTDuong"/>
      <sheetName val="GTXLc"/>
      <sheetName val="CPXLk"/>
      <sheetName val="DBu"/>
      <sheetName val="KPTH"/>
      <sheetName val="Bang KL ket cau"/>
      <sheetName val="tuyen"/>
      <sheetName val="dgcoc"/>
      <sheetName val="CP3-3nhip(L=130,251m)(OK)"/>
      <sheetName val="CP4-7nhip(L=289,384m)(OK)"/>
      <sheetName val="CP5-3nhip(L=130,27m)(OK)"/>
      <sheetName val="CP6-4nhip(L=170,5m)(OK)"/>
      <sheetName val="GTXLc-Doan2"/>
      <sheetName val="do xe"/>
      <sheetName val="GT do xe"/>
      <sheetName val="Bieu TH"/>
      <sheetName val="TH lop khoan"/>
      <sheetName val="cdkhoan"/>
      <sheetName val="DG cau"/>
      <sheetName val="PA1-Cau banDUL(1x12m)"/>
      <sheetName val="PA2-Cong ds 2(3x3,5)"/>
      <sheetName val="XL(chinh+khac)"/>
      <sheetName val="S-VK (I)"/>
      <sheetName val="Bang KL"/>
      <sheetName val="CP1-3nhip(L=130,4m)"/>
      <sheetName val="CP2-4nhip(L=170,4m)"/>
      <sheetName val="CP6-4nhip(L=170,4m)"/>
      <sheetName val="KL nhip"/>
      <sheetName val="KL-6cau"/>
      <sheetName val="QuyI"/>
      <sheetName val="QuyII"/>
      <sheetName val="QUYIII"/>
      <sheetName val="QUYIV"/>
      <sheetName val="quy1"/>
      <sheetName val="QUY2"/>
      <sheetName val="QUY3"/>
      <sheetName val="QUY4"/>
      <sheetName val="00000001"/>
      <sheetName val="00000002"/>
      <sheetName val="00000003"/>
      <sheetName val="00000004"/>
      <sheetName val="VTAcap"/>
      <sheetName val="DCVTACaP"/>
      <sheetName val="TKHC-35"/>
      <sheetName val="TKTK0,4"/>
      <sheetName val="BangPhanday"/>
      <sheetName val="DANBVE"/>
      <sheetName val="TKHC-0,4"/>
      <sheetName val="TKTK-35"/>
      <sheetName val="KL GD2 tong the"/>
      <sheetName val="TKHC-CT"/>
      <sheetName val="MC,MN"/>
      <sheetName val="X,TD"/>
      <sheetName val="TBA,CTO"/>
      <sheetName val="CD"/>
      <sheetName val="Cot"/>
      <sheetName val="TTGD2"/>
      <sheetName val="10000000"/>
      <sheetName val="HC-01"/>
      <sheetName val="HC-02"/>
      <sheetName val="HC-03"/>
      <sheetName val="HC-04"/>
      <sheetName val="HC-05"/>
      <sheetName val="HC-06"/>
      <sheetName val="HC-07"/>
      <sheetName val="HC-08"/>
      <sheetName val="HC-09"/>
      <sheetName val="HC-10"/>
      <sheetName val="HC-11"/>
      <sheetName val="HC-12"/>
      <sheetName val="HC-13"/>
      <sheetName val="HC-14"/>
      <sheetName val="HC-15"/>
      <sheetName val="HC-16"/>
      <sheetName val="HC-17"/>
      <sheetName val="HC-18"/>
      <sheetName val="Bia1"/>
      <sheetName val="Bia"/>
      <sheetName val="THKC"/>
      <sheetName val="THKC (2)"/>
      <sheetName val="THKC (3)"/>
      <sheetName val="VtuB"/>
      <sheetName val="VtuA"/>
      <sheetName val="CAMmoi"/>
      <sheetName val="CAM1"/>
      <sheetName val="CAMcu"/>
      <sheetName val="CAM2"/>
      <sheetName val="0002"/>
      <sheetName val="0003"/>
      <sheetName val="0004"/>
      <sheetName val="005"/>
      <sheetName val="0006"/>
      <sheetName val="0007"/>
      <sheetName val="0008"/>
      <sheetName val="009"/>
      <sheetName val="stabguide"/>
      <sheetName val="riser 02.01"/>
      <sheetName val="TONG CONG "/>
      <sheetName val="BX"/>
      <sheetName val="bbau"/>
      <sheetName val="LT2"/>
      <sheetName val="LT2 OLD)"/>
      <sheetName val="UNG-TIEN"/>
      <sheetName val="DSBPHAI"/>
      <sheetName val="MUC"/>
      <sheetName val="BCONG"/>
      <sheetName val="BCONG (2)"/>
      <sheetName val="BCONG-3"/>
      <sheetName val="Chi tiet"/>
      <sheetName val="TONG HOP "/>
      <sheetName val="Chart1"/>
      <sheetName val="sent to"/>
      <sheetName val="NMQII-100"/>
      <sheetName val="NMQII"/>
      <sheetName val="MTQII"/>
      <sheetName val="CTYQII"/>
      <sheetName val="DS"/>
      <sheetName val="bb"/>
      <sheetName val="may"/>
      <sheetName val="vp"/>
      <sheetName val="tach vp"/>
      <sheetName val="vp-may"/>
      <sheetName val="HE SO LUONG"/>
      <sheetName val="XM"/>
      <sheetName val="tach  XM"/>
      <sheetName val="to cat"/>
      <sheetName val="to -HT"/>
      <sheetName val="vpm"/>
      <sheetName val="PTVT goc"/>
      <sheetName val="DG goc"/>
      <sheetName val="CLVL goc"/>
      <sheetName val="khoi luong"/>
      <sheetName val="ptxd"/>
      <sheetName val="ptnuoc"/>
      <sheetName val="bu gia"/>
      <sheetName val="bien ban"/>
      <sheetName val="20000000"/>
      <sheetName val="q2"/>
      <sheetName val="q3"/>
      <sheetName val="q4"/>
      <sheetName val="THVT"/>
      <sheetName val="PHAN TICH DON GIA"/>
      <sheetName val="DONGIA DU TOAN"/>
      <sheetName val="30000000"/>
      <sheetName val="THKP"/>
      <sheetName val="40000000"/>
      <sheetName val="th01.05-kh02.05"/>
      <sheetName val="th02.05-kh03.05"/>
      <sheetName val="2001"/>
      <sheetName val="T.H 01"/>
      <sheetName val="2000"/>
      <sheetName val="CHIPHI"/>
      <sheetName val="NANGSUAT"/>
      <sheetName val="TONGHOP"/>
      <sheetName val="phu luc "/>
      <sheetName val="PT VT "/>
      <sheetName val="c. lech v t"/>
      <sheetName val="Q.Tc.xanh  "/>
      <sheetName val="Tang giam KL "/>
      <sheetName val="NC"/>
      <sheetName val="VL"/>
      <sheetName val="THDT"/>
      <sheetName val="THQT"/>
      <sheetName val="CT HT"/>
      <sheetName val="B tinh"/>
      <sheetName val="XD"/>
      <sheetName val="TH VT A"/>
      <sheetName val="Thang_1"/>
      <sheetName val="Thang_2"/>
      <sheetName val="Thang_3"/>
      <sheetName val="Thang_4"/>
      <sheetName val="Chitiet"/>
      <sheetName val="PTich"/>
      <sheetName val="NhapCN"/>
      <sheetName val="THBaocao"/>
      <sheetName val="THThang"/>
      <sheetName val="T8"/>
      <sheetName val="TH8T"/>
      <sheetName val="T9"/>
      <sheetName val="T10"/>
      <sheetName val="VT10"/>
      <sheetName val="VT11"/>
      <sheetName val="VT11 (2)"/>
      <sheetName val="Gia da dam"/>
      <sheetName val="Gia VLXD"/>
      <sheetName val="DKTT"/>
      <sheetName val="N-luc"/>
      <sheetName val="TH-Tai trong"/>
      <sheetName val="Xamu"/>
      <sheetName val="Than tru"/>
      <sheetName val="Be coc"/>
      <sheetName val="PTDDat-Tru"/>
      <sheetName val="PTDDat-nhip"/>
      <sheetName val="PTDDat-nhipLT"/>
      <sheetName val="UNIT"/>
      <sheetName val="Piers of Main Flyover (1)"/>
      <sheetName val="Cot Tru1"/>
      <sheetName val="P3-TanAn-Factored"/>
      <sheetName val="P4-TanAn-Factored"/>
      <sheetName val="COC KHOAN M1"/>
      <sheetName val="COC KHOAN M2"/>
      <sheetName val="COC KHOAN T1"/>
      <sheetName val="COC KHOAN T5"/>
      <sheetName val="COC KHOAN T4"/>
      <sheetName val="COC DONG"/>
      <sheetName val="BANG"/>
      <sheetName val="GTXL"/>
      <sheetName val="dgchitiet"/>
      <sheetName val="DTCong"/>
      <sheetName val="KLuong(cong)"/>
      <sheetName val="DHai(banDUL-5x20,05m)"/>
      <sheetName val="KVinh(banDUL-3x21,05m)"/>
      <sheetName val="KLuong(Cau)"/>
      <sheetName val="M"/>
      <sheetName val="GTXLk"/>
      <sheetName val="dg(cau)"/>
      <sheetName val="DT(KVinh)"/>
      <sheetName val="DT(DHai)"/>
      <sheetName val="KL"/>
      <sheetName val="DT(cong)"/>
      <sheetName val="CTXD"/>
      <sheetName val="ct9604"/>
      <sheetName val="Bang TH"/>
      <sheetName val="ktcau"/>
      <sheetName val="KTcaulon"/>
      <sheetName val="DGia"/>
      <sheetName val="Vuot can(81-110)-ok"/>
      <sheetName val="L4,T5 nuoc(81-110)-ok"/>
      <sheetName val="L,T,nuoc+can(70-81)-ok"/>
      <sheetName val="Vuot can(35-70)-ok"/>
      <sheetName val="L,T,N nuoc (35-70)-ok"/>
      <sheetName val="L,T,N nuoc (0-35)-ok"/>
      <sheetName val="Vuot can(0-35)-ok"/>
      <sheetName val="Duong(0-35)-ok"/>
      <sheetName val="KL-Cau lon"/>
      <sheetName val="KL-Cau trung"/>
      <sheetName val="KL-Cau vuot nut"/>
      <sheetName val="1nhip"/>
      <sheetName val="TH Cau-PA kien nghi"/>
      <sheetName val="L(4),T(5) nuoc(81-110)"/>
      <sheetName val="Vuot can7 (81-110)"/>
      <sheetName val="GTXL(TT03)"/>
      <sheetName val="Luong"/>
      <sheetName val="VLieu"/>
      <sheetName val="GTXL(TT03-2005)"/>
      <sheetName val="CP1-3nhip(L=130,40m)"/>
      <sheetName val="CP2-4nhip(L=170,40m)"/>
      <sheetName val="KLTB- 2"/>
      <sheetName val="KLTB- 1"/>
      <sheetName val="Thep"/>
      <sheetName val="KL chi tiet"/>
      <sheetName val="THKP-TT03+04(sauduyet)"/>
      <sheetName val="KM0"/>
      <sheetName val="Gia VL"/>
      <sheetName val="He so(TT03+04)"/>
      <sheetName val="PL Vua(DTTK)"/>
      <sheetName val="dgchitiet(TT03+04)"/>
      <sheetName val="Dieu phoi(DTTK)"/>
      <sheetName val="DTduong(TT03+04)"/>
      <sheetName val="KLduong(duyet)"/>
      <sheetName val="Cau chinh (dam)-TT03+04"/>
      <sheetName val="Cau chinh (motru)-TT03+04"/>
      <sheetName val="KC dam ban(TT03+04)"/>
      <sheetName val="KL-cau"/>
      <sheetName val="KL-nhip dam"/>
      <sheetName val="KL-coc"/>
      <sheetName val="Thi cong"/>
      <sheetName val="DG chitiet"/>
      <sheetName val="KLcau"/>
      <sheetName val="Yalop(5x33m)-TDUL"/>
      <sheetName val="Gia tri XLc"/>
      <sheetName val="6-Cau lon (CLH) ok"/>
      <sheetName val="3-L,T,nuoc+can(70-81)-PA1,2,3"/>
      <sheetName val="5-L,T,N (110-131+008)-PA1,2,3"/>
      <sheetName val="5-Nut (110-131+008)-PA1,2,3"/>
      <sheetName val="4-Vuot can(81-110)-PA1,2,3"/>
      <sheetName val="2-T,N nuoc (35-70)-PA1,2,3"/>
      <sheetName val="2-Lon nuoc (35-70)-PA1,2,3"/>
      <sheetName val="2-Vuot can(35-70)-PA1,2,3"/>
      <sheetName val="1-Trung(0-35) PA1,2,3"/>
      <sheetName val="1-L,N nuoc (0-35) PA1&amp;2 "/>
      <sheetName val="1-L,N nuoc (0-35) PA3 "/>
      <sheetName val="1-Vuot can(0-35) PA1,2,3"/>
      <sheetName val="4-L4,T5 nuoc(81-110)-PA1,2,3"/>
      <sheetName val="Cong(0-131)-PA3"/>
      <sheetName val="Cong(0-131)- PA2"/>
      <sheetName val="Cong(0-131)- PA1"/>
      <sheetName val="TienXL-3PA"/>
      <sheetName val="TienXL-PA1,2"/>
      <sheetName val="Cong(KM1+640-KM5+540)"/>
      <sheetName val="KM 209(1x18m)-Tthuong"/>
      <sheetName val="KM 205(1x12m)-BanDUL"/>
      <sheetName val="GTXL-PA1"/>
      <sheetName val="GTXL-PA2"/>
      <sheetName val="GTXL-PA3"/>
      <sheetName val="1 nhip"/>
      <sheetName val="THKL"/>
      <sheetName val="Vat Lieu "/>
      <sheetName val="CP3-3nhip(L=130,423m)"/>
      <sheetName val="KLTB- 3"/>
      <sheetName val="CP5-3nhip(L=130,27m)"/>
      <sheetName val="KLTB- 5"/>
      <sheetName val="CP6-4nhip(L=170,40m)"/>
      <sheetName val="GTXL(TT03+04)"/>
      <sheetName val="KLTB- 6"/>
      <sheetName val="T12-01"/>
      <sheetName val="T1-02"/>
      <sheetName val="T5"/>
      <sheetName val="T6"/>
      <sheetName val="T7"/>
      <sheetName val="T11"/>
      <sheetName val="T12"/>
      <sheetName val="CTCN"/>
      <sheetName val="QTHD"/>
      <sheetName val="B ke"/>
      <sheetName val="K luong"/>
      <sheetName val="VL-NC-M"/>
      <sheetName val="C.tinh DG"/>
      <sheetName val="C.tinh BT"/>
      <sheetName val="Mong"/>
      <sheetName val="Bu VL"/>
      <sheetName val="V.C ngoai tuyen"/>
      <sheetName val="Trung chuyen"/>
      <sheetName val="V.C noi tuyen"/>
      <sheetName val="Cu lyVC noi tuyen"/>
      <sheetName val="CT-6"/>
      <sheetName val="CT-Tram"/>
      <sheetName val="TH-Tram"/>
      <sheetName val="TH-Cto"/>
      <sheetName val="TBA 35-Ldat"/>
      <sheetName val="TDT35TBA"/>
      <sheetName val="TDT-tram"/>
      <sheetName val="TDT-Cto"/>
      <sheetName val="TDT6DDK+TBA"/>
      <sheetName val="DG-Khao sat"/>
      <sheetName val="CT-Tuvan"/>
      <sheetName val="Chi tiet Vc"/>
      <sheetName val="Khoi luong van chuyen "/>
      <sheetName val="TONGDUTOAN"/>
      <sheetName val="Khao Sat"/>
      <sheetName val="ThuyetMinhDT"/>
      <sheetName val="VVVVVVVa"/>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VLC"/>
      <sheetName val="VLP"/>
      <sheetName val="DTthicong"/>
      <sheetName val="Chiettinh"/>
      <sheetName val="Nhancongin"/>
      <sheetName val="vat tu giacong"/>
      <sheetName val="MayTC"/>
      <sheetName val="Thop"/>
      <sheetName val="tham  khao"/>
      <sheetName val="ChiphiTG"/>
      <sheetName val="154TG"/>
      <sheetName val="155 TG"/>
      <sheetName val="bcgd"/>
      <sheetName val="CP COTTO"/>
      <sheetName val="154+155 cotto"/>
      <sheetName val="155 Cotto"/>
      <sheetName val="CP Yen Hung"/>
      <sheetName val="154 YH +155YH"/>
      <sheetName val="CPPX men"/>
      <sheetName val="154 men"/>
      <sheetName val="155 men "/>
      <sheetName val="157"/>
      <sheetName val="157 6t"/>
      <sheetName val="lolai 157"/>
      <sheetName val="Lo lai ctto"/>
      <sheetName val="Lo lai men"/>
      <sheetName val="lo lai yen hung"/>
      <sheetName val="Lo lai tieu giao"/>
      <sheetName val="50000000"/>
      <sheetName val="60000000"/>
      <sheetName val="70000000"/>
      <sheetName val="Tien ung"/>
      <sheetName val="PHONG"/>
      <sheetName val="phi luong3"/>
      <sheetName val="XL4Test5"/>
      <sheetName val="08-01 (3)"/>
      <sheetName val="T678"/>
      <sheetName val="T9.10.12"/>
      <sheetName val="(01-02-03-04-05)05"/>
      <sheetName val="06-01"/>
      <sheetName val="07-01 "/>
      <sheetName val="08-01"/>
      <sheetName val="09-01"/>
      <sheetName val="#REF"/>
      <sheetName val="BKBL"/>
      <sheetName val="DG"/>
      <sheetName val="SLX"/>
      <sheetName val="SLN"/>
      <sheetName val="SLT"/>
      <sheetName val="BKLCVT"/>
      <sheetName val="HH"/>
      <sheetName val="TK"/>
      <sheetName val="CP6-4nhip(L=170,5e)(OK)"/>
      <sheetName val="CF"/>
      <sheetName val="Trich 154"/>
      <sheetName val="Van Son"/>
      <sheetName val="Nga"/>
      <sheetName val="Bac"/>
      <sheetName val="Dung"/>
      <sheetName val="Minh"/>
      <sheetName val="TSon"/>
      <sheetName val="THi-VAn"/>
      <sheetName val="Ky"/>
      <sheetName val="Tien"/>
      <sheetName val="Van"/>
      <sheetName val="Hoang "/>
      <sheetName val="MTuan"/>
      <sheetName val="VINH"/>
      <sheetName val="CUONG"/>
      <sheetName val="Hoai"/>
      <sheetName val="THANH"/>
      <sheetName val="Sau"/>
      <sheetName val="Linh"/>
      <sheetName val="ngatt"/>
      <sheetName val="Ba-02"/>
      <sheetName val="Bac-2"/>
      <sheetName val="Dong"/>
      <sheetName val="Hung"/>
      <sheetName val="CT3-138"/>
      <sheetName val="CT4-138-01"/>
      <sheetName val="CT138-1-02"/>
      <sheetName val="338"/>
      <sheetName val="TM"/>
      <sheetName val="BU-gian"/>
      <sheetName val="Bu-Ha"/>
      <sheetName val="Gia DAN"/>
      <sheetName val="Dan"/>
      <sheetName val="Cuoc"/>
      <sheetName val="Bugia"/>
      <sheetName val="VT"/>
      <sheetName val="KL57"/>
      <sheetName val="Sluong"/>
      <sheetName val="t1e21"/>
      <sheetName val="t1e20"/>
      <sheetName val="t1e18"/>
      <sheetName val="t2e17"/>
      <sheetName val="t1e17"/>
      <sheetName val="t1e15"/>
      <sheetName val="t2e14"/>
      <sheetName val="t1e14"/>
      <sheetName val="t2e13"/>
      <sheetName val="t1e13"/>
      <sheetName val="t2e12"/>
      <sheetName val="t1e12"/>
      <sheetName val="t2e11"/>
      <sheetName val="t1e11"/>
      <sheetName val="t2e10"/>
      <sheetName val="t1e10"/>
      <sheetName val="t3e9"/>
      <sheetName val="t2e9"/>
      <sheetName val="t1e9"/>
      <sheetName val="t3e8"/>
      <sheetName val="t2e8"/>
      <sheetName val="t1e8cu"/>
      <sheetName val="t3e5"/>
      <sheetName val="t2e5"/>
      <sheetName val="t1e5moi"/>
      <sheetName val="t1e5cu"/>
      <sheetName val="t2e2"/>
      <sheetName val="t1e2"/>
      <sheetName val="t3e1"/>
      <sheetName val="t2e1"/>
      <sheetName val="t1e1"/>
      <sheetName val="CPTK"/>
      <sheetName val="DMTK"/>
      <sheetName val="DGiaCTiet"/>
      <sheetName val="DTCT"/>
      <sheetName val="THKP (2)"/>
      <sheetName val="N1111"/>
      <sheetName val="C1111"/>
      <sheetName val="1121"/>
      <sheetName val="daura"/>
      <sheetName val="dauvao"/>
      <sheetName val="KHTC 2004 "/>
      <sheetName val="Bao cao Quy"/>
      <sheetName val="Bao cao thuc hien KH"/>
      <sheetName val="CP thang 10"/>
      <sheetName val="Gia thanh Sx"/>
      <sheetName val="KH thang 9+10"/>
      <sheetName val="KH tu 15-08"/>
      <sheetName val="KH TC -2 Da nop Cty"/>
      <sheetName val="KH TC T8"/>
      <sheetName val="00000005"/>
      <sheetName val="00000006"/>
      <sheetName val="00000007"/>
      <sheetName val="Sheet3 (2)"/>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Vat tu"/>
      <sheetName val="Thiet ke"/>
      <sheetName val="TH KL,VT,KP"/>
      <sheetName val="Den bu"/>
      <sheetName val="Phantich"/>
      <sheetName val="Toan_DA"/>
      <sheetName val="2004"/>
      <sheetName val="2005"/>
      <sheetName val="Outlets"/>
      <sheetName val="PGs"/>
      <sheetName val="CW of Hoabinh  2002"/>
      <sheetName val=" Goods of Hoabinh 2002 "/>
      <sheetName val="BC"/>
      <sheetName val="Nguon"/>
      <sheetName val="5. KHTS"/>
      <sheetName val="4,Chiphi"/>
      <sheetName val="7. Lai-lo"/>
      <sheetName val="1. DK tai chinh"/>
      <sheetName val="11, Do nhay"/>
      <sheetName val="8, NPV"/>
      <sheetName val="9,TG thu hoi von"/>
      <sheetName val="3,KHVon"/>
      <sheetName val="10. Gia thanh"/>
      <sheetName val="6.Trano"/>
      <sheetName val="2. VDT"/>
      <sheetName val="GTXL "/>
      <sheetName val="ptdg"/>
      <sheetName val="vc-tau"/>
      <sheetName val="O-to"/>
      <sheetName val="gia"/>
      <sheetName val="KS"/>
      <sheetName val="DGKS"/>
      <sheetName val="TKP-Hang"/>
      <sheetName val="TH-hang"/>
      <sheetName val="huong dan su dung "/>
      <sheetName val="du lieu"/>
      <sheetName val="ke hoach mua "/>
      <sheetName val="Tondau+nhapkho"/>
      <sheetName val="tuan 1"/>
      <sheetName val="tuan 2"/>
      <sheetName val="tuan 3"/>
      <sheetName val="tuan 4"/>
      <sheetName val="tuan 5"/>
      <sheetName val="TH-thang"/>
      <sheetName val="X-N-T"/>
      <sheetName val="chamcong"/>
      <sheetName val="nhat ky "/>
      <sheetName val="luong nv"/>
      <sheetName val="% chi phi"/>
      <sheetName val="t1"/>
      <sheetName val="t2"/>
      <sheetName val="t3"/>
      <sheetName val="X.XE"/>
      <sheetName val="c ky 4"/>
      <sheetName val="CKY 5"/>
      <sheetName val="cky 6"/>
      <sheetName val="~         "/>
      <sheetName val="Dam-Mo-Tòu"/>
      <sheetName val="BC ton quy"/>
      <sheetName val="Chi NH"/>
      <sheetName val="TT CAT KCN"/>
      <sheetName val="Chi KHAC"/>
      <sheetName val="THU BaNNHA"/>
      <sheetName val="THU KHAC"/>
      <sheetName val="TH"/>
      <sheetName val="Dot 2 (2)"/>
      <sheetName val="Lai qua han"/>
      <sheetName val="Lai QH 18-3"/>
      <sheetName val="TBao 1"/>
      <sheetName val="TBao 2"/>
      <sheetName val="TH Dot 1 SUA"/>
      <sheetName val="Dot 1 goc"/>
      <sheetName val="Dienthoai 1 Thi"/>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Ha coc sau 1-4-94"/>
      <sheetName val="Ha coc truoc1-4-94"/>
      <sheetName val="P5 Hcoc truoc 1-4(phao )"/>
      <sheetName val="Coc BT P4,6,7,8"/>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Thong_bao"/>
      <sheetName val="Muc_luc"/>
      <sheetName val="Thong_tin"/>
      <sheetName val="Danh_muc"/>
      <sheetName val="DM"/>
      <sheetName val="Dieu_chinh"/>
      <sheetName val="Chi_tiet"/>
      <sheetName val="Soat_xet"/>
      <sheetName val="Tong_hop"/>
      <sheetName val="LCBTCP"/>
      <sheetName val="KN_CPBQ"/>
      <sheetName val="KT_CPBQ"/>
      <sheetName val="Du_lieu"/>
      <sheetName val="CT_LCTT"/>
      <sheetName val="CT_LCGT"/>
      <sheetName val="QTTNDN"/>
      <sheetName val="BCKT"/>
      <sheetName val="Bao_cao"/>
      <sheetName val="Doi_chieu"/>
      <sheetName val="Thuyet_minh"/>
      <sheetName val="TM_TSCDHH"/>
      <sheetName val="TM_TSCDTTC"/>
      <sheetName val="TM_TSCDVH"/>
      <sheetName val="TM_VCSH"/>
      <sheetName val="Phan_tich"/>
      <sheetName val="Trong_yeu"/>
      <sheetName val="Phan_bo"/>
      <sheetName val="TM_ChenhLechTK"/>
      <sheetName val="TM_ChenhLechCT"/>
      <sheetName val="Huong_dan"/>
    </sheetNames>
    <sheetDataSet>
      <sheetData sheetId="3">
        <row r="8">
          <cell r="D8" t="str">
            <v>Công ty Cổ phần May 10</v>
          </cell>
        </row>
        <row r="12">
          <cell r="D12" t="str">
            <v>cho năm tài chính kết thúc ngày 31/12/2007</v>
          </cell>
        </row>
        <row r="13">
          <cell r="D13" t="str">
            <v>01/01/2007</v>
          </cell>
        </row>
        <row r="14">
          <cell r="D14" t="str">
            <v>31/12/2007</v>
          </cell>
        </row>
      </sheetData>
      <sheetData sheetId="4">
        <row r="5">
          <cell r="A5" t="str">
            <v>TKTB</v>
          </cell>
          <cell r="B5" t="str">
            <v>TKCD</v>
          </cell>
          <cell r="C5" t="str">
            <v>TKBS</v>
          </cell>
          <cell r="D5" t="str">
            <v>TKPL</v>
          </cell>
        </row>
        <row r="6">
          <cell r="B6" t="str">
            <v>111</v>
          </cell>
        </row>
        <row r="7">
          <cell r="B7" t="str">
            <v>1111</v>
          </cell>
        </row>
        <row r="8">
          <cell r="B8" t="str">
            <v>1112</v>
          </cell>
        </row>
        <row r="9">
          <cell r="B9" t="str">
            <v>1113</v>
          </cell>
        </row>
        <row r="10">
          <cell r="B10" t="str">
            <v>112</v>
          </cell>
        </row>
        <row r="11">
          <cell r="B11" t="str">
            <v>1121</v>
          </cell>
        </row>
        <row r="12">
          <cell r="B12" t="str">
            <v>1122</v>
          </cell>
        </row>
        <row r="13">
          <cell r="B13" t="str">
            <v>1123</v>
          </cell>
        </row>
        <row r="14">
          <cell r="B14" t="str">
            <v>113</v>
          </cell>
        </row>
        <row r="15">
          <cell r="B15" t="str">
            <v>1131</v>
          </cell>
        </row>
        <row r="16">
          <cell r="B16" t="str">
            <v>1132</v>
          </cell>
        </row>
        <row r="17">
          <cell r="B17" t="str">
            <v>121</v>
          </cell>
        </row>
        <row r="18">
          <cell r="B18" t="str">
            <v>1211</v>
          </cell>
        </row>
        <row r="19">
          <cell r="B19" t="str">
            <v>1212</v>
          </cell>
        </row>
        <row r="20">
          <cell r="B20" t="str">
            <v>121</v>
          </cell>
        </row>
        <row r="21">
          <cell r="B21" t="str">
            <v>128</v>
          </cell>
        </row>
        <row r="22">
          <cell r="B22" t="str">
            <v>1281</v>
          </cell>
        </row>
        <row r="23">
          <cell r="B23" t="str">
            <v>1288</v>
          </cell>
        </row>
        <row r="24">
          <cell r="B24" t="str">
            <v>128</v>
          </cell>
        </row>
        <row r="25">
          <cell r="B25" t="str">
            <v>129</v>
          </cell>
        </row>
        <row r="26">
          <cell r="B26" t="str">
            <v>131</v>
          </cell>
        </row>
        <row r="27">
          <cell r="B27" t="str">
            <v>131</v>
          </cell>
        </row>
        <row r="28">
          <cell r="B28" t="str">
            <v>131</v>
          </cell>
        </row>
        <row r="29">
          <cell r="B29" t="str">
            <v>131</v>
          </cell>
        </row>
        <row r="30">
          <cell r="B30" t="str">
            <v>131</v>
          </cell>
        </row>
        <row r="31">
          <cell r="B31" t="str">
            <v>133</v>
          </cell>
        </row>
        <row r="32">
          <cell r="B32" t="str">
            <v>1331</v>
          </cell>
        </row>
        <row r="33">
          <cell r="B33" t="str">
            <v>1331</v>
          </cell>
        </row>
        <row r="34">
          <cell r="B34" t="str">
            <v>1331</v>
          </cell>
        </row>
        <row r="35">
          <cell r="B35" t="str">
            <v>1332</v>
          </cell>
        </row>
        <row r="36">
          <cell r="B36" t="str">
            <v>1332</v>
          </cell>
        </row>
        <row r="37">
          <cell r="B37" t="str">
            <v>1332</v>
          </cell>
        </row>
        <row r="38">
          <cell r="B38" t="str">
            <v>136</v>
          </cell>
        </row>
        <row r="39">
          <cell r="B39" t="str">
            <v>1361</v>
          </cell>
        </row>
        <row r="40">
          <cell r="B40" t="str">
            <v>1361</v>
          </cell>
        </row>
        <row r="41">
          <cell r="B41" t="str">
            <v>1361</v>
          </cell>
        </row>
        <row r="42">
          <cell r="B42" t="str">
            <v>1368</v>
          </cell>
        </row>
        <row r="43">
          <cell r="B43" t="str">
            <v>1368</v>
          </cell>
        </row>
        <row r="44">
          <cell r="B44" t="str">
            <v>1368</v>
          </cell>
        </row>
        <row r="45">
          <cell r="B45" t="str">
            <v>1368</v>
          </cell>
        </row>
        <row r="46">
          <cell r="B46" t="str">
            <v>1368</v>
          </cell>
        </row>
        <row r="47">
          <cell r="B47" t="str">
            <v>1368</v>
          </cell>
        </row>
        <row r="48">
          <cell r="B48" t="str">
            <v>1368</v>
          </cell>
        </row>
        <row r="49">
          <cell r="B49" t="str">
            <v>138</v>
          </cell>
        </row>
        <row r="50">
          <cell r="B50" t="str">
            <v>1381</v>
          </cell>
        </row>
        <row r="51">
          <cell r="B51" t="str">
            <v>1385</v>
          </cell>
        </row>
        <row r="52">
          <cell r="B52" t="str">
            <v>1385</v>
          </cell>
        </row>
        <row r="53">
          <cell r="B53" t="str">
            <v>1385</v>
          </cell>
        </row>
        <row r="54">
          <cell r="B54" t="str">
            <v>1385</v>
          </cell>
        </row>
        <row r="55">
          <cell r="B55" t="str">
            <v>1385</v>
          </cell>
        </row>
        <row r="56">
          <cell r="B56" t="str">
            <v>1388</v>
          </cell>
        </row>
        <row r="57">
          <cell r="B57" t="str">
            <v>1388</v>
          </cell>
        </row>
        <row r="58">
          <cell r="B58" t="str">
            <v>1388</v>
          </cell>
        </row>
        <row r="59">
          <cell r="B59" t="str">
            <v>1388</v>
          </cell>
        </row>
        <row r="60">
          <cell r="B60" t="str">
            <v>1388</v>
          </cell>
        </row>
        <row r="61">
          <cell r="B61" t="str">
            <v>1388</v>
          </cell>
        </row>
        <row r="62">
          <cell r="B62" t="str">
            <v>1388</v>
          </cell>
        </row>
        <row r="63">
          <cell r="B63" t="str">
            <v>1388</v>
          </cell>
        </row>
        <row r="64">
          <cell r="B64" t="str">
            <v>1388</v>
          </cell>
        </row>
        <row r="65">
          <cell r="B65" t="str">
            <v>139</v>
          </cell>
        </row>
        <row r="66">
          <cell r="B66" t="str">
            <v>139</v>
          </cell>
        </row>
        <row r="67">
          <cell r="B67" t="str">
            <v>139</v>
          </cell>
        </row>
        <row r="68">
          <cell r="B68" t="str">
            <v>141</v>
          </cell>
        </row>
        <row r="69">
          <cell r="B69" t="str">
            <v>141</v>
          </cell>
        </row>
        <row r="70">
          <cell r="B70" t="str">
            <v>141</v>
          </cell>
        </row>
        <row r="71">
          <cell r="B71" t="str">
            <v>142</v>
          </cell>
        </row>
        <row r="72">
          <cell r="B72" t="str">
            <v>144</v>
          </cell>
        </row>
        <row r="73">
          <cell r="B73" t="str">
            <v>151</v>
          </cell>
        </row>
        <row r="74">
          <cell r="B74" t="str">
            <v>152</v>
          </cell>
        </row>
        <row r="75">
          <cell r="B75" t="str">
            <v>153</v>
          </cell>
        </row>
        <row r="76">
          <cell r="B76" t="str">
            <v>154</v>
          </cell>
        </row>
        <row r="77">
          <cell r="B77" t="str">
            <v>155</v>
          </cell>
        </row>
        <row r="78">
          <cell r="B78" t="str">
            <v>156</v>
          </cell>
        </row>
        <row r="79">
          <cell r="B79" t="str">
            <v>1561</v>
          </cell>
        </row>
        <row r="80">
          <cell r="B80" t="str">
            <v>1562</v>
          </cell>
        </row>
        <row r="81">
          <cell r="B81" t="str">
            <v>1567</v>
          </cell>
        </row>
        <row r="82">
          <cell r="B82" t="str">
            <v>157</v>
          </cell>
        </row>
        <row r="83">
          <cell r="B83" t="str">
            <v>158</v>
          </cell>
        </row>
        <row r="84">
          <cell r="B84" t="str">
            <v>159</v>
          </cell>
        </row>
        <row r="85">
          <cell r="B85" t="str">
            <v>161</v>
          </cell>
        </row>
        <row r="86">
          <cell r="B86" t="str">
            <v>1611</v>
          </cell>
        </row>
        <row r="87">
          <cell r="B87" t="str">
            <v>1612</v>
          </cell>
        </row>
        <row r="88">
          <cell r="B88" t="str">
            <v>211</v>
          </cell>
        </row>
        <row r="89">
          <cell r="B89" t="str">
            <v>2111</v>
          </cell>
        </row>
        <row r="90">
          <cell r="B90" t="str">
            <v>2112</v>
          </cell>
        </row>
        <row r="91">
          <cell r="B91" t="str">
            <v>2113</v>
          </cell>
        </row>
        <row r="92">
          <cell r="B92" t="str">
            <v>2114</v>
          </cell>
        </row>
        <row r="93">
          <cell r="B93" t="str">
            <v>2115</v>
          </cell>
        </row>
        <row r="94">
          <cell r="B94" t="str">
            <v>2118</v>
          </cell>
        </row>
        <row r="95">
          <cell r="B95" t="str">
            <v>212</v>
          </cell>
        </row>
        <row r="96">
          <cell r="B96" t="str">
            <v>212</v>
          </cell>
        </row>
        <row r="97">
          <cell r="B97" t="str">
            <v>212</v>
          </cell>
        </row>
        <row r="98">
          <cell r="B98" t="str">
            <v>212</v>
          </cell>
        </row>
        <row r="99">
          <cell r="B99" t="str">
            <v>212</v>
          </cell>
        </row>
        <row r="100">
          <cell r="B100" t="str">
            <v>212</v>
          </cell>
        </row>
        <row r="101">
          <cell r="B101" t="str">
            <v>212</v>
          </cell>
        </row>
        <row r="102">
          <cell r="B102" t="str">
            <v>213</v>
          </cell>
        </row>
        <row r="103">
          <cell r="B103" t="str">
            <v>2131</v>
          </cell>
        </row>
        <row r="104">
          <cell r="B104" t="str">
            <v>2132</v>
          </cell>
        </row>
        <row r="105">
          <cell r="B105" t="str">
            <v>2133</v>
          </cell>
        </row>
        <row r="106">
          <cell r="B106" t="str">
            <v>2134</v>
          </cell>
        </row>
        <row r="107">
          <cell r="B107" t="str">
            <v>2135</v>
          </cell>
        </row>
        <row r="108">
          <cell r="B108" t="str">
            <v>2136</v>
          </cell>
        </row>
        <row r="109">
          <cell r="B109" t="str">
            <v>2138</v>
          </cell>
        </row>
        <row r="110">
          <cell r="B110" t="str">
            <v>214</v>
          </cell>
        </row>
        <row r="111">
          <cell r="B111" t="str">
            <v>2141</v>
          </cell>
        </row>
        <row r="112">
          <cell r="B112" t="str">
            <v>2141</v>
          </cell>
        </row>
        <row r="113">
          <cell r="B113" t="str">
            <v>2141</v>
          </cell>
        </row>
        <row r="114">
          <cell r="B114" t="str">
            <v>2141</v>
          </cell>
        </row>
        <row r="115">
          <cell r="B115" t="str">
            <v>2141</v>
          </cell>
        </row>
        <row r="116">
          <cell r="B116" t="str">
            <v>2141</v>
          </cell>
        </row>
        <row r="117">
          <cell r="B117" t="str">
            <v>2141</v>
          </cell>
        </row>
        <row r="118">
          <cell r="B118" t="str">
            <v>2142</v>
          </cell>
        </row>
        <row r="119">
          <cell r="B119" t="str">
            <v>2142</v>
          </cell>
        </row>
        <row r="120">
          <cell r="B120" t="str">
            <v>2142</v>
          </cell>
        </row>
        <row r="121">
          <cell r="B121" t="str">
            <v>2142</v>
          </cell>
        </row>
        <row r="122">
          <cell r="B122" t="str">
            <v>2142</v>
          </cell>
        </row>
        <row r="123">
          <cell r="B123" t="str">
            <v>2142</v>
          </cell>
        </row>
        <row r="124">
          <cell r="B124" t="str">
            <v>2142</v>
          </cell>
        </row>
        <row r="125">
          <cell r="B125" t="str">
            <v>2143</v>
          </cell>
        </row>
        <row r="126">
          <cell r="B126" t="str">
            <v>2143</v>
          </cell>
        </row>
        <row r="127">
          <cell r="B127" t="str">
            <v>2143</v>
          </cell>
        </row>
        <row r="128">
          <cell r="B128" t="str">
            <v>2143</v>
          </cell>
        </row>
        <row r="129">
          <cell r="B129" t="str">
            <v>2143</v>
          </cell>
        </row>
        <row r="130">
          <cell r="B130" t="str">
            <v>2143</v>
          </cell>
        </row>
        <row r="131">
          <cell r="B131" t="str">
            <v>2143</v>
          </cell>
        </row>
        <row r="132">
          <cell r="B132" t="str">
            <v>2143</v>
          </cell>
        </row>
        <row r="133">
          <cell r="B133" t="str">
            <v>2147</v>
          </cell>
        </row>
        <row r="134">
          <cell r="B134" t="str">
            <v>217</v>
          </cell>
        </row>
        <row r="135">
          <cell r="B135" t="str">
            <v>221</v>
          </cell>
        </row>
        <row r="136">
          <cell r="B136" t="str">
            <v>222</v>
          </cell>
        </row>
        <row r="137">
          <cell r="B137" t="str">
            <v>223</v>
          </cell>
        </row>
        <row r="138">
          <cell r="B138" t="str">
            <v>228</v>
          </cell>
        </row>
        <row r="139">
          <cell r="B139" t="str">
            <v>2281</v>
          </cell>
        </row>
        <row r="140">
          <cell r="B140" t="str">
            <v>2282</v>
          </cell>
        </row>
        <row r="141">
          <cell r="B141" t="str">
            <v>2282</v>
          </cell>
        </row>
        <row r="142">
          <cell r="B142" t="str">
            <v>2288</v>
          </cell>
        </row>
        <row r="143">
          <cell r="B143" t="str">
            <v>2288</v>
          </cell>
        </row>
        <row r="144">
          <cell r="B144" t="str">
            <v>229</v>
          </cell>
        </row>
        <row r="145">
          <cell r="B145" t="str">
            <v>241</v>
          </cell>
        </row>
        <row r="146">
          <cell r="B146" t="str">
            <v>2411</v>
          </cell>
        </row>
        <row r="147">
          <cell r="B147" t="str">
            <v>2412</v>
          </cell>
        </row>
        <row r="148">
          <cell r="B148" t="str">
            <v>2413</v>
          </cell>
        </row>
        <row r="149">
          <cell r="B149" t="str">
            <v>242</v>
          </cell>
        </row>
        <row r="150">
          <cell r="B150" t="str">
            <v>242</v>
          </cell>
        </row>
        <row r="151">
          <cell r="B151" t="str">
            <v>242</v>
          </cell>
        </row>
        <row r="152">
          <cell r="B152" t="str">
            <v>242</v>
          </cell>
        </row>
        <row r="153">
          <cell r="B153" t="str">
            <v>242</v>
          </cell>
        </row>
        <row r="154">
          <cell r="B154" t="str">
            <v>242</v>
          </cell>
        </row>
        <row r="155">
          <cell r="B155" t="str">
            <v>242</v>
          </cell>
        </row>
        <row r="156">
          <cell r="B156" t="str">
            <v>243</v>
          </cell>
        </row>
        <row r="157">
          <cell r="B157" t="str">
            <v>243</v>
          </cell>
        </row>
        <row r="158">
          <cell r="B158" t="str">
            <v>243</v>
          </cell>
        </row>
        <row r="159">
          <cell r="B159" t="str">
            <v>243</v>
          </cell>
        </row>
        <row r="160">
          <cell r="B160" t="str">
            <v>243</v>
          </cell>
        </row>
        <row r="161">
          <cell r="B161" t="str">
            <v>244</v>
          </cell>
        </row>
        <row r="162">
          <cell r="B162" t="str">
            <v>311</v>
          </cell>
        </row>
        <row r="163">
          <cell r="B163" t="str">
            <v>315</v>
          </cell>
        </row>
        <row r="164">
          <cell r="B164" t="str">
            <v>3151</v>
          </cell>
        </row>
        <row r="165">
          <cell r="B165" t="str">
            <v>3152</v>
          </cell>
        </row>
        <row r="166">
          <cell r="B166" t="str">
            <v>3153</v>
          </cell>
        </row>
        <row r="167">
          <cell r="B167" t="str">
            <v>331</v>
          </cell>
        </row>
        <row r="168">
          <cell r="B168" t="str">
            <v>331</v>
          </cell>
        </row>
        <row r="169">
          <cell r="B169" t="str">
            <v>331</v>
          </cell>
        </row>
        <row r="170">
          <cell r="B170" t="str">
            <v>331</v>
          </cell>
        </row>
        <row r="171">
          <cell r="B171" t="str">
            <v>331</v>
          </cell>
        </row>
        <row r="172">
          <cell r="B172" t="str">
            <v>333</v>
          </cell>
        </row>
        <row r="173">
          <cell r="B173" t="str">
            <v>3331</v>
          </cell>
        </row>
        <row r="174">
          <cell r="B174" t="str">
            <v>33311</v>
          </cell>
        </row>
        <row r="175">
          <cell r="B175" t="str">
            <v>33311</v>
          </cell>
        </row>
        <row r="176">
          <cell r="B176" t="str">
            <v>33311</v>
          </cell>
        </row>
        <row r="177">
          <cell r="B177" t="str">
            <v>33312</v>
          </cell>
        </row>
        <row r="178">
          <cell r="B178" t="str">
            <v>33312</v>
          </cell>
        </row>
        <row r="179">
          <cell r="B179" t="str">
            <v>33312</v>
          </cell>
        </row>
        <row r="180">
          <cell r="B180" t="str">
            <v>3332</v>
          </cell>
        </row>
        <row r="181">
          <cell r="B181" t="str">
            <v>3332</v>
          </cell>
        </row>
        <row r="182">
          <cell r="B182" t="str">
            <v>3332</v>
          </cell>
        </row>
        <row r="183">
          <cell r="B183" t="str">
            <v>3333</v>
          </cell>
        </row>
        <row r="184">
          <cell r="B184" t="str">
            <v>3333</v>
          </cell>
        </row>
        <row r="185">
          <cell r="B185" t="str">
            <v>3333</v>
          </cell>
        </row>
        <row r="186">
          <cell r="B186" t="str">
            <v>3334</v>
          </cell>
        </row>
        <row r="187">
          <cell r="B187" t="str">
            <v>3334</v>
          </cell>
        </row>
        <row r="188">
          <cell r="B188" t="str">
            <v>3334</v>
          </cell>
        </row>
        <row r="189">
          <cell r="B189" t="str">
            <v>3335</v>
          </cell>
        </row>
        <row r="190">
          <cell r="B190" t="str">
            <v>3335</v>
          </cell>
        </row>
        <row r="191">
          <cell r="B191" t="str">
            <v>3335</v>
          </cell>
        </row>
        <row r="192">
          <cell r="B192" t="str">
            <v>3336</v>
          </cell>
        </row>
        <row r="193">
          <cell r="B193" t="str">
            <v>3336</v>
          </cell>
        </row>
        <row r="194">
          <cell r="B194" t="str">
            <v>3336</v>
          </cell>
        </row>
        <row r="195">
          <cell r="B195" t="str">
            <v>3337</v>
          </cell>
        </row>
        <row r="196">
          <cell r="B196" t="str">
            <v>3337</v>
          </cell>
        </row>
        <row r="197">
          <cell r="B197" t="str">
            <v>3337</v>
          </cell>
        </row>
        <row r="198">
          <cell r="B198" t="str">
            <v>3338</v>
          </cell>
        </row>
        <row r="199">
          <cell r="B199" t="str">
            <v>3338</v>
          </cell>
        </row>
        <row r="200">
          <cell r="B200" t="str">
            <v>3338</v>
          </cell>
        </row>
        <row r="201">
          <cell r="B201" t="str">
            <v>3339</v>
          </cell>
        </row>
        <row r="202">
          <cell r="B202" t="str">
            <v>3339</v>
          </cell>
        </row>
        <row r="203">
          <cell r="B203" t="str">
            <v>3339</v>
          </cell>
        </row>
        <row r="204">
          <cell r="B204" t="str">
            <v>3339</v>
          </cell>
        </row>
        <row r="205">
          <cell r="B205" t="str">
            <v>3339</v>
          </cell>
        </row>
        <row r="206">
          <cell r="B206" t="str">
            <v>334</v>
          </cell>
        </row>
        <row r="207">
          <cell r="B207" t="str">
            <v>3341</v>
          </cell>
        </row>
        <row r="208">
          <cell r="B208" t="str">
            <v>3341</v>
          </cell>
        </row>
        <row r="209">
          <cell r="B209" t="str">
            <v>3341</v>
          </cell>
        </row>
        <row r="210">
          <cell r="B210" t="str">
            <v>3348</v>
          </cell>
        </row>
        <row r="211">
          <cell r="B211" t="str">
            <v>3348</v>
          </cell>
        </row>
        <row r="212">
          <cell r="B212" t="str">
            <v>3348</v>
          </cell>
        </row>
        <row r="213">
          <cell r="B213" t="str">
            <v>335</v>
          </cell>
        </row>
        <row r="214">
          <cell r="B214" t="str">
            <v>335</v>
          </cell>
        </row>
        <row r="215">
          <cell r="B215" t="str">
            <v>335</v>
          </cell>
        </row>
        <row r="216">
          <cell r="B216" t="str">
            <v>335</v>
          </cell>
        </row>
        <row r="217">
          <cell r="B217" t="str">
            <v>335</v>
          </cell>
        </row>
        <row r="218">
          <cell r="B218" t="str">
            <v>336</v>
          </cell>
        </row>
        <row r="219">
          <cell r="B219" t="str">
            <v>336</v>
          </cell>
        </row>
        <row r="220">
          <cell r="B220" t="str">
            <v>336</v>
          </cell>
        </row>
        <row r="221">
          <cell r="B221" t="str">
            <v>336</v>
          </cell>
        </row>
        <row r="222">
          <cell r="B222" t="str">
            <v>336</v>
          </cell>
        </row>
        <row r="223">
          <cell r="B223" t="str">
            <v>336</v>
          </cell>
        </row>
        <row r="224">
          <cell r="B224" t="str">
            <v>336</v>
          </cell>
        </row>
        <row r="225">
          <cell r="B225" t="str">
            <v>336</v>
          </cell>
        </row>
        <row r="226">
          <cell r="B226" t="str">
            <v>336</v>
          </cell>
        </row>
        <row r="227">
          <cell r="B227" t="str">
            <v>337</v>
          </cell>
        </row>
        <row r="228">
          <cell r="B228" t="str">
            <v>337</v>
          </cell>
        </row>
        <row r="229">
          <cell r="B229" t="str">
            <v>337</v>
          </cell>
        </row>
        <row r="230">
          <cell r="B230" t="str">
            <v>338</v>
          </cell>
        </row>
        <row r="231">
          <cell r="B231" t="str">
            <v>3381</v>
          </cell>
        </row>
        <row r="232">
          <cell r="B232" t="str">
            <v>3382</v>
          </cell>
        </row>
        <row r="233">
          <cell r="B233" t="str">
            <v>3382</v>
          </cell>
        </row>
        <row r="234">
          <cell r="B234" t="str">
            <v>3382</v>
          </cell>
        </row>
        <row r="235">
          <cell r="B235" t="str">
            <v>3383</v>
          </cell>
        </row>
        <row r="236">
          <cell r="B236" t="str">
            <v>3383</v>
          </cell>
        </row>
        <row r="237">
          <cell r="B237" t="str">
            <v>3383</v>
          </cell>
        </row>
        <row r="238">
          <cell r="B238" t="str">
            <v>3384</v>
          </cell>
        </row>
        <row r="239">
          <cell r="B239" t="str">
            <v>3384</v>
          </cell>
        </row>
        <row r="240">
          <cell r="B240" t="str">
            <v>3384</v>
          </cell>
        </row>
        <row r="241">
          <cell r="B241" t="str">
            <v>3385</v>
          </cell>
        </row>
        <row r="242">
          <cell r="B242" t="str">
            <v>3385</v>
          </cell>
        </row>
        <row r="243">
          <cell r="B243" t="str">
            <v>3385</v>
          </cell>
        </row>
        <row r="244">
          <cell r="B244" t="str">
            <v>3386</v>
          </cell>
        </row>
        <row r="245">
          <cell r="B245" t="str">
            <v>3386</v>
          </cell>
        </row>
        <row r="246">
          <cell r="B246" t="str">
            <v>3386</v>
          </cell>
        </row>
        <row r="247">
          <cell r="B247" t="str">
            <v>3387</v>
          </cell>
        </row>
        <row r="248">
          <cell r="B248" t="str">
            <v>3387</v>
          </cell>
        </row>
        <row r="249">
          <cell r="B249" t="str">
            <v>3387</v>
          </cell>
        </row>
        <row r="250">
          <cell r="B250" t="str">
            <v>3387</v>
          </cell>
        </row>
        <row r="251">
          <cell r="B251" t="str">
            <v>3387</v>
          </cell>
        </row>
        <row r="252">
          <cell r="B252" t="str">
            <v>3388</v>
          </cell>
        </row>
        <row r="253">
          <cell r="B253" t="str">
            <v>3388</v>
          </cell>
        </row>
        <row r="254">
          <cell r="B254" t="str">
            <v>3388</v>
          </cell>
        </row>
        <row r="255">
          <cell r="B255" t="str">
            <v>3388</v>
          </cell>
        </row>
        <row r="256">
          <cell r="B256" t="str">
            <v>3388</v>
          </cell>
        </row>
        <row r="257">
          <cell r="B257" t="str">
            <v>3388</v>
          </cell>
        </row>
        <row r="258">
          <cell r="B258" t="str">
            <v>3388</v>
          </cell>
        </row>
        <row r="259">
          <cell r="B259" t="str">
            <v>3388</v>
          </cell>
        </row>
        <row r="260">
          <cell r="B260" t="str">
            <v>3388</v>
          </cell>
        </row>
        <row r="261">
          <cell r="B261" t="str">
            <v>341</v>
          </cell>
        </row>
        <row r="262">
          <cell r="B262" t="str">
            <v>341</v>
          </cell>
        </row>
        <row r="263">
          <cell r="B263" t="str">
            <v>341</v>
          </cell>
        </row>
        <row r="264">
          <cell r="B264" t="str">
            <v>342</v>
          </cell>
        </row>
        <row r="265">
          <cell r="B265" t="str">
            <v>342</v>
          </cell>
        </row>
        <row r="266">
          <cell r="B266" t="str">
            <v>342</v>
          </cell>
        </row>
        <row r="267">
          <cell r="B267" t="str">
            <v>343</v>
          </cell>
        </row>
        <row r="268">
          <cell r="B268" t="str">
            <v>3431</v>
          </cell>
        </row>
        <row r="269">
          <cell r="B269" t="str">
            <v>3432</v>
          </cell>
        </row>
        <row r="270">
          <cell r="B270" t="str">
            <v>3433</v>
          </cell>
        </row>
        <row r="271">
          <cell r="B271" t="str">
            <v>344</v>
          </cell>
        </row>
        <row r="272">
          <cell r="B272" t="str">
            <v>347</v>
          </cell>
        </row>
        <row r="273">
          <cell r="B273" t="str">
            <v>347</v>
          </cell>
        </row>
        <row r="274">
          <cell r="B274" t="str">
            <v>347</v>
          </cell>
        </row>
        <row r="275">
          <cell r="B275" t="str">
            <v>351</v>
          </cell>
        </row>
        <row r="276">
          <cell r="B276" t="str">
            <v>352</v>
          </cell>
        </row>
        <row r="277">
          <cell r="B277" t="str">
            <v>352</v>
          </cell>
        </row>
        <row r="278">
          <cell r="B278" t="str">
            <v>352</v>
          </cell>
        </row>
        <row r="279">
          <cell r="B279" t="str">
            <v>411</v>
          </cell>
        </row>
        <row r="280">
          <cell r="B280" t="str">
            <v>4111</v>
          </cell>
        </row>
        <row r="281">
          <cell r="B281" t="str">
            <v>4112</v>
          </cell>
        </row>
        <row r="282">
          <cell r="B282" t="str">
            <v>4118</v>
          </cell>
        </row>
        <row r="283">
          <cell r="B283" t="str">
            <v>412</v>
          </cell>
        </row>
        <row r="284">
          <cell r="B284" t="str">
            <v>413</v>
          </cell>
        </row>
        <row r="285">
          <cell r="B285" t="str">
            <v>4131</v>
          </cell>
        </row>
        <row r="286">
          <cell r="B286" t="str">
            <v>4132</v>
          </cell>
        </row>
        <row r="287">
          <cell r="B287" t="str">
            <v>414</v>
          </cell>
        </row>
        <row r="288">
          <cell r="B288" t="str">
            <v>415</v>
          </cell>
        </row>
        <row r="289">
          <cell r="B289" t="str">
            <v>418</v>
          </cell>
        </row>
        <row r="290">
          <cell r="B290" t="str">
            <v>419</v>
          </cell>
        </row>
        <row r="291">
          <cell r="B291" t="str">
            <v>421</v>
          </cell>
        </row>
        <row r="292">
          <cell r="B292" t="str">
            <v>4211</v>
          </cell>
        </row>
        <row r="293">
          <cell r="B293" t="str">
            <v>4212</v>
          </cell>
        </row>
        <row r="294">
          <cell r="B294" t="str">
            <v>431</v>
          </cell>
        </row>
        <row r="295">
          <cell r="B295" t="str">
            <v>4311</v>
          </cell>
        </row>
        <row r="296">
          <cell r="B296" t="str">
            <v>4312</v>
          </cell>
        </row>
        <row r="297">
          <cell r="B297" t="str">
            <v>4313</v>
          </cell>
        </row>
        <row r="298">
          <cell r="B298" t="str">
            <v>441</v>
          </cell>
        </row>
        <row r="299">
          <cell r="B299" t="str">
            <v>461</v>
          </cell>
        </row>
        <row r="300">
          <cell r="B300" t="str">
            <v>4611</v>
          </cell>
        </row>
        <row r="301">
          <cell r="B301" t="str">
            <v>4612</v>
          </cell>
        </row>
        <row r="302">
          <cell r="B302" t="str">
            <v>466</v>
          </cell>
        </row>
        <row r="303">
          <cell r="B303" t="str">
            <v>511</v>
          </cell>
        </row>
        <row r="304">
          <cell r="B304" t="str">
            <v>5111</v>
          </cell>
        </row>
        <row r="305">
          <cell r="B305" t="str">
            <v>5112</v>
          </cell>
        </row>
        <row r="306">
          <cell r="B306" t="str">
            <v>5113</v>
          </cell>
        </row>
        <row r="307">
          <cell r="B307" t="str">
            <v>5114</v>
          </cell>
        </row>
        <row r="308">
          <cell r="B308" t="str">
            <v>5117</v>
          </cell>
        </row>
        <row r="309">
          <cell r="B309" t="str">
            <v>5118</v>
          </cell>
        </row>
        <row r="310">
          <cell r="B310" t="str">
            <v>512</v>
          </cell>
        </row>
        <row r="311">
          <cell r="B311" t="str">
            <v>5121</v>
          </cell>
        </row>
        <row r="312">
          <cell r="B312" t="str">
            <v>5122</v>
          </cell>
        </row>
        <row r="313">
          <cell r="B313" t="str">
            <v>5123</v>
          </cell>
        </row>
        <row r="314">
          <cell r="B314" t="str">
            <v>5124</v>
          </cell>
        </row>
        <row r="315">
          <cell r="B315" t="str">
            <v>5127</v>
          </cell>
        </row>
        <row r="316">
          <cell r="B316" t="str">
            <v>5128</v>
          </cell>
        </row>
        <row r="317">
          <cell r="B317" t="str">
            <v>515</v>
          </cell>
        </row>
        <row r="318">
          <cell r="B318" t="str">
            <v>515</v>
          </cell>
        </row>
        <row r="319">
          <cell r="B319" t="str">
            <v>515</v>
          </cell>
        </row>
        <row r="320">
          <cell r="B320" t="str">
            <v>515</v>
          </cell>
        </row>
        <row r="321">
          <cell r="B321" t="str">
            <v>515</v>
          </cell>
        </row>
        <row r="322">
          <cell r="B322" t="str">
            <v>515</v>
          </cell>
        </row>
        <row r="323">
          <cell r="B323" t="str">
            <v>515</v>
          </cell>
        </row>
        <row r="324">
          <cell r="B324" t="str">
            <v>515</v>
          </cell>
        </row>
        <row r="325">
          <cell r="B325" t="str">
            <v>515</v>
          </cell>
        </row>
        <row r="326">
          <cell r="B326" t="str">
            <v>521</v>
          </cell>
        </row>
        <row r="327">
          <cell r="B327" t="str">
            <v>531</v>
          </cell>
        </row>
        <row r="328">
          <cell r="B328" t="str">
            <v>532</v>
          </cell>
        </row>
        <row r="329">
          <cell r="B329" t="str">
            <v>VAT</v>
          </cell>
        </row>
        <row r="330">
          <cell r="B330" t="str">
            <v>TDB</v>
          </cell>
        </row>
        <row r="331">
          <cell r="B331" t="str">
            <v>TXK</v>
          </cell>
        </row>
        <row r="332">
          <cell r="B332" t="str">
            <v>621</v>
          </cell>
        </row>
        <row r="333">
          <cell r="B333" t="str">
            <v>622</v>
          </cell>
        </row>
        <row r="334">
          <cell r="B334" t="str">
            <v>623</v>
          </cell>
        </row>
        <row r="335">
          <cell r="B335" t="str">
            <v>6231</v>
          </cell>
        </row>
        <row r="336">
          <cell r="B336" t="str">
            <v>6232</v>
          </cell>
        </row>
        <row r="337">
          <cell r="B337" t="str">
            <v>6233</v>
          </cell>
        </row>
        <row r="338">
          <cell r="B338" t="str">
            <v>6234</v>
          </cell>
        </row>
        <row r="339">
          <cell r="B339" t="str">
            <v>6237</v>
          </cell>
        </row>
        <row r="340">
          <cell r="B340" t="str">
            <v>6238</v>
          </cell>
        </row>
        <row r="341">
          <cell r="B341" t="str">
            <v>627</v>
          </cell>
        </row>
        <row r="342">
          <cell r="B342" t="str">
            <v>6271</v>
          </cell>
        </row>
        <row r="343">
          <cell r="B343" t="str">
            <v>6272</v>
          </cell>
        </row>
        <row r="344">
          <cell r="B344" t="str">
            <v>6273</v>
          </cell>
        </row>
        <row r="345">
          <cell r="B345" t="str">
            <v>6274</v>
          </cell>
        </row>
        <row r="346">
          <cell r="B346" t="str">
            <v>6277</v>
          </cell>
        </row>
        <row r="347">
          <cell r="B347" t="str">
            <v>6278</v>
          </cell>
        </row>
        <row r="348">
          <cell r="B348" t="str">
            <v>632</v>
          </cell>
        </row>
        <row r="349">
          <cell r="B349" t="str">
            <v>632</v>
          </cell>
        </row>
        <row r="350">
          <cell r="B350" t="str">
            <v>632</v>
          </cell>
        </row>
        <row r="351">
          <cell r="B351" t="str">
            <v>632</v>
          </cell>
        </row>
        <row r="352">
          <cell r="B352" t="str">
            <v>632</v>
          </cell>
        </row>
        <row r="353">
          <cell r="B353" t="str">
            <v>632</v>
          </cell>
        </row>
        <row r="354">
          <cell r="B354" t="str">
            <v>632</v>
          </cell>
        </row>
        <row r="355">
          <cell r="B355" t="str">
            <v>632</v>
          </cell>
        </row>
        <row r="356">
          <cell r="B356" t="str">
            <v>632</v>
          </cell>
        </row>
        <row r="357">
          <cell r="B357" t="str">
            <v>635</v>
          </cell>
        </row>
        <row r="358">
          <cell r="B358" t="str">
            <v>635</v>
          </cell>
        </row>
        <row r="359">
          <cell r="B359" t="str">
            <v>635</v>
          </cell>
        </row>
        <row r="360">
          <cell r="B360" t="str">
            <v>635</v>
          </cell>
        </row>
        <row r="361">
          <cell r="B361" t="str">
            <v>635</v>
          </cell>
        </row>
        <row r="362">
          <cell r="B362" t="str">
            <v>635</v>
          </cell>
        </row>
        <row r="363">
          <cell r="B363" t="str">
            <v>635</v>
          </cell>
        </row>
        <row r="364">
          <cell r="B364" t="str">
            <v>635</v>
          </cell>
        </row>
        <row r="365">
          <cell r="B365" t="str">
            <v>635</v>
          </cell>
        </row>
        <row r="366">
          <cell r="B366" t="str">
            <v>641</v>
          </cell>
        </row>
        <row r="367">
          <cell r="B367" t="str">
            <v>6411</v>
          </cell>
        </row>
        <row r="368">
          <cell r="B368" t="str">
            <v>6412</v>
          </cell>
        </row>
        <row r="369">
          <cell r="B369" t="str">
            <v>6413</v>
          </cell>
        </row>
        <row r="370">
          <cell r="B370" t="str">
            <v>6414</v>
          </cell>
        </row>
        <row r="371">
          <cell r="B371" t="str">
            <v>6415</v>
          </cell>
        </row>
        <row r="372">
          <cell r="B372" t="str">
            <v>6417</v>
          </cell>
        </row>
        <row r="373">
          <cell r="B373" t="str">
            <v>6418</v>
          </cell>
        </row>
        <row r="374">
          <cell r="B374" t="str">
            <v>642</v>
          </cell>
        </row>
        <row r="375">
          <cell r="B375" t="str">
            <v>6421</v>
          </cell>
        </row>
        <row r="376">
          <cell r="B376" t="str">
            <v>6422</v>
          </cell>
        </row>
        <row r="377">
          <cell r="B377" t="str">
            <v>6423</v>
          </cell>
        </row>
        <row r="378">
          <cell r="B378" t="str">
            <v>6424</v>
          </cell>
        </row>
        <row r="379">
          <cell r="B379" t="str">
            <v>6425</v>
          </cell>
        </row>
        <row r="380">
          <cell r="B380" t="str">
            <v>6426</v>
          </cell>
        </row>
        <row r="381">
          <cell r="B381" t="str">
            <v>6427</v>
          </cell>
        </row>
        <row r="382">
          <cell r="B382" t="str">
            <v>6428</v>
          </cell>
        </row>
        <row r="383">
          <cell r="B383" t="str">
            <v>711</v>
          </cell>
        </row>
        <row r="384">
          <cell r="B384" t="str">
            <v>811</v>
          </cell>
        </row>
        <row r="385">
          <cell r="B385" t="str">
            <v>821</v>
          </cell>
        </row>
        <row r="386">
          <cell r="B386" t="str">
            <v>8211</v>
          </cell>
        </row>
        <row r="387">
          <cell r="B387" t="str">
            <v>8211</v>
          </cell>
        </row>
        <row r="388">
          <cell r="B388" t="str">
            <v>8211</v>
          </cell>
        </row>
        <row r="389">
          <cell r="B389" t="str">
            <v>8212</v>
          </cell>
        </row>
        <row r="390">
          <cell r="B390" t="str">
            <v>8212</v>
          </cell>
        </row>
        <row r="391">
          <cell r="B391" t="str">
            <v>8212</v>
          </cell>
        </row>
        <row r="392">
          <cell r="B392" t="str">
            <v>8212</v>
          </cell>
        </row>
        <row r="393">
          <cell r="B393" t="str">
            <v>8212</v>
          </cell>
        </row>
        <row r="394">
          <cell r="B394" t="str">
            <v>8212</v>
          </cell>
        </row>
        <row r="395">
          <cell r="B395" t="str">
            <v>911</v>
          </cell>
        </row>
        <row r="396">
          <cell r="B396" t="str">
            <v>001</v>
          </cell>
        </row>
        <row r="397">
          <cell r="B397" t="str">
            <v>002</v>
          </cell>
        </row>
        <row r="398">
          <cell r="B398" t="str">
            <v>003</v>
          </cell>
        </row>
        <row r="399">
          <cell r="B399" t="str">
            <v>004</v>
          </cell>
        </row>
        <row r="400">
          <cell r="B400" t="str">
            <v>007</v>
          </cell>
        </row>
        <row r="401">
          <cell r="B401" t="str">
            <v>008</v>
          </cell>
        </row>
      </sheetData>
      <sheetData sheetId="5">
        <row r="2">
          <cell r="D2" t="str">
            <v>MaTK</v>
          </cell>
          <cell r="O2" t="str">
            <v>2111</v>
          </cell>
          <cell r="P2" t="str">
            <v>2112</v>
          </cell>
          <cell r="Q2" t="str">
            <v>2113</v>
          </cell>
          <cell r="R2" t="str">
            <v>2114</v>
          </cell>
          <cell r="S2" t="str">
            <v>2115</v>
          </cell>
          <cell r="T2" t="str">
            <v>2118</v>
          </cell>
          <cell r="U2" t="str">
            <v>21411</v>
          </cell>
          <cell r="V2" t="str">
            <v>21412</v>
          </cell>
          <cell r="W2" t="str">
            <v>21413</v>
          </cell>
          <cell r="X2" t="str">
            <v>21414</v>
          </cell>
          <cell r="Y2" t="str">
            <v>21415</v>
          </cell>
          <cell r="Z2" t="str">
            <v>21418</v>
          </cell>
          <cell r="AA2" t="str">
            <v>2121</v>
          </cell>
          <cell r="AB2" t="str">
            <v>2122</v>
          </cell>
          <cell r="AC2" t="str">
            <v>2123</v>
          </cell>
          <cell r="AD2" t="str">
            <v>2124</v>
          </cell>
          <cell r="AE2" t="str">
            <v>2125</v>
          </cell>
          <cell r="AF2" t="str">
            <v>2128</v>
          </cell>
          <cell r="AG2" t="str">
            <v>21421</v>
          </cell>
          <cell r="AH2" t="str">
            <v>21422</v>
          </cell>
          <cell r="AI2" t="str">
            <v>21423</v>
          </cell>
          <cell r="AJ2" t="str">
            <v>21424</v>
          </cell>
          <cell r="AK2" t="str">
            <v>21425</v>
          </cell>
          <cell r="AL2" t="str">
            <v>21428</v>
          </cell>
          <cell r="AM2" t="str">
            <v>2131</v>
          </cell>
          <cell r="AN2" t="str">
            <v>2132</v>
          </cell>
          <cell r="AO2" t="str">
            <v>2133</v>
          </cell>
          <cell r="AP2" t="str">
            <v>2134</v>
          </cell>
          <cell r="AQ2" t="str">
            <v>2135</v>
          </cell>
          <cell r="AR2" t="str">
            <v>2136</v>
          </cell>
          <cell r="AS2" t="str">
            <v>2138</v>
          </cell>
          <cell r="AT2" t="str">
            <v>21431</v>
          </cell>
          <cell r="AU2" t="str">
            <v>21432</v>
          </cell>
          <cell r="AV2" t="str">
            <v>21433</v>
          </cell>
          <cell r="AW2" t="str">
            <v>21434</v>
          </cell>
          <cell r="AX2" t="str">
            <v>21435</v>
          </cell>
          <cell r="AY2" t="str">
            <v>21436</v>
          </cell>
          <cell r="AZ2" t="str">
            <v>21438</v>
          </cell>
          <cell r="BA2" t="str">
            <v>4111</v>
          </cell>
          <cell r="BB2" t="str">
            <v>4112</v>
          </cell>
          <cell r="BC2" t="str">
            <v>4118</v>
          </cell>
          <cell r="BD2" t="str">
            <v>419</v>
          </cell>
          <cell r="BE2" t="str">
            <v>412</v>
          </cell>
          <cell r="BF2" t="str">
            <v>413</v>
          </cell>
          <cell r="BG2" t="str">
            <v>414</v>
          </cell>
          <cell r="BH2" t="str">
            <v>415</v>
          </cell>
          <cell r="BI2" t="str">
            <v>418</v>
          </cell>
          <cell r="BJ2" t="str">
            <v>421</v>
          </cell>
          <cell r="BK2" t="str">
            <v>441</v>
          </cell>
        </row>
        <row r="3">
          <cell r="D3" t="str">
            <v>1111</v>
          </cell>
          <cell r="F3" t="str">
            <v>x</v>
          </cell>
          <cell r="H3" t="str">
            <v>01</v>
          </cell>
          <cell r="I3" t="str">
            <v>1. Doanh thu bán hàng và cung cấp dịch vụ</v>
          </cell>
          <cell r="K3" t="str">
            <v>TK</v>
          </cell>
          <cell r="M3" t="str">
            <v>BTDC</v>
          </cell>
          <cell r="O3" t="str">
            <v>11.01</v>
          </cell>
          <cell r="AA3" t="str">
            <v>12.01</v>
          </cell>
          <cell r="AM3" t="str">
            <v>13.01</v>
          </cell>
          <cell r="BA3" t="str">
            <v>25.01</v>
          </cell>
        </row>
        <row r="4">
          <cell r="B4" t="str">
            <v>Refuse</v>
          </cell>
          <cell r="D4" t="str">
            <v>1112</v>
          </cell>
          <cell r="F4" t="str">
            <v>S</v>
          </cell>
          <cell r="H4" t="str">
            <v>02</v>
          </cell>
          <cell r="I4" t="str">
            <v>2. Các khoản giảm trừ doanh thu</v>
          </cell>
          <cell r="K4" t="str">
            <v>CT</v>
          </cell>
          <cell r="M4" t="str">
            <v>BTTH</v>
          </cell>
          <cell r="O4" t="str">
            <v>11.02</v>
          </cell>
          <cell r="AA4" t="str">
            <v>12.02</v>
          </cell>
          <cell r="AM4" t="str">
            <v>13.02</v>
          </cell>
          <cell r="BA4" t="str">
            <v>25.02</v>
          </cell>
        </row>
        <row r="5">
          <cell r="D5" t="str">
            <v>1113</v>
          </cell>
          <cell r="F5" t="str">
            <v>o</v>
          </cell>
          <cell r="H5" t="str">
            <v>10</v>
          </cell>
          <cell r="I5" t="str">
            <v>3. Doanh thu thuần về bán hàng và cung cấp dịch vụ</v>
          </cell>
          <cell r="O5" t="str">
            <v>11.03</v>
          </cell>
          <cell r="AA5" t="str">
            <v>12.03</v>
          </cell>
          <cell r="AM5" t="str">
            <v>13.03</v>
          </cell>
          <cell r="BA5" t="str">
            <v>25.03</v>
          </cell>
        </row>
        <row r="6">
          <cell r="D6" t="str">
            <v>1121</v>
          </cell>
          <cell r="F6" t="str">
            <v>.</v>
          </cell>
          <cell r="H6" t="str">
            <v>11</v>
          </cell>
          <cell r="I6" t="str">
            <v>4. Giá vốn hàng bán</v>
          </cell>
          <cell r="O6" t="str">
            <v>11.04</v>
          </cell>
          <cell r="AA6" t="str">
            <v>12.04</v>
          </cell>
          <cell r="AM6" t="str">
            <v>13.04</v>
          </cell>
          <cell r="BA6" t="str">
            <v>25.04</v>
          </cell>
        </row>
        <row r="7">
          <cell r="D7" t="str">
            <v>1122</v>
          </cell>
          <cell r="H7" t="str">
            <v>20</v>
          </cell>
          <cell r="I7" t="str">
            <v>5. Lợi nhuận gộp về bán hàng và cung cấp dịch vụ</v>
          </cell>
          <cell r="O7" t="str">
            <v>11.05</v>
          </cell>
          <cell r="AA7" t="str">
            <v>12.05</v>
          </cell>
          <cell r="AM7" t="str">
            <v>13.05</v>
          </cell>
          <cell r="BA7" t="str">
            <v>25.05</v>
          </cell>
        </row>
        <row r="8">
          <cell r="D8" t="str">
            <v>1123</v>
          </cell>
          <cell r="H8" t="str">
            <v>21</v>
          </cell>
          <cell r="I8" t="str">
            <v>6. Doanh thu hoạt động tài chính</v>
          </cell>
          <cell r="O8" t="str">
            <v>11.06</v>
          </cell>
          <cell r="AA8" t="str">
            <v>12.06</v>
          </cell>
          <cell r="AM8" t="str">
            <v>13.06</v>
          </cell>
          <cell r="BA8" t="str">
            <v>25.06</v>
          </cell>
        </row>
        <row r="9">
          <cell r="D9" t="str">
            <v>1131</v>
          </cell>
          <cell r="H9" t="str">
            <v>22</v>
          </cell>
          <cell r="I9" t="str">
            <v>7. Chi phí tài chính</v>
          </cell>
          <cell r="O9" t="str">
            <v>11.07</v>
          </cell>
          <cell r="AA9" t="str">
            <v>12.07</v>
          </cell>
          <cell r="AM9" t="str">
            <v>13.07</v>
          </cell>
          <cell r="BA9" t="str">
            <v>25.07</v>
          </cell>
        </row>
        <row r="10">
          <cell r="D10" t="str">
            <v>1132</v>
          </cell>
          <cell r="H10" t="str">
            <v>23</v>
          </cell>
          <cell r="I10" t="str">
            <v> - Trong đó: Chi phí lãi vay</v>
          </cell>
          <cell r="O10" t="str">
            <v>11.08</v>
          </cell>
          <cell r="AA10" t="str">
            <v>12.08</v>
          </cell>
          <cell r="AM10" t="str">
            <v>13.08</v>
          </cell>
          <cell r="BA10" t="str">
            <v>25.08</v>
          </cell>
        </row>
        <row r="11">
          <cell r="D11" t="str">
            <v>1211</v>
          </cell>
          <cell r="H11" t="str">
            <v>24</v>
          </cell>
          <cell r="I11" t="str">
            <v>8. Chi phí bán hàng</v>
          </cell>
          <cell r="O11" t="str">
            <v>11.09</v>
          </cell>
          <cell r="AA11" t="str">
            <v>12.09</v>
          </cell>
          <cell r="AM11" t="str">
            <v>13.09</v>
          </cell>
          <cell r="BA11" t="str">
            <v>25.09</v>
          </cell>
        </row>
        <row r="12">
          <cell r="D12" t="str">
            <v>1212</v>
          </cell>
          <cell r="H12" t="str">
            <v>25</v>
          </cell>
          <cell r="I12" t="str">
            <v>9. Chi phí quản lý doanh nghiệp</v>
          </cell>
          <cell r="O12" t="str">
            <v>11.10</v>
          </cell>
          <cell r="AA12" t="str">
            <v>12.10</v>
          </cell>
          <cell r="AM12" t="str">
            <v>13.10</v>
          </cell>
          <cell r="BA12" t="str">
            <v>25.10</v>
          </cell>
        </row>
        <row r="13">
          <cell r="D13" t="str">
            <v>121t</v>
          </cell>
          <cell r="H13" t="str">
            <v>30</v>
          </cell>
          <cell r="I13" t="str">
            <v>10. Lợi nhuận thuần từ hoạt động kinh doanh </v>
          </cell>
          <cell r="O13" t="str">
            <v>11.11</v>
          </cell>
          <cell r="AA13" t="str">
            <v>12.11</v>
          </cell>
          <cell r="AM13" t="str">
            <v>13.11</v>
          </cell>
          <cell r="BA13" t="str">
            <v>25.11</v>
          </cell>
        </row>
        <row r="14">
          <cell r="D14" t="str">
            <v>1281</v>
          </cell>
          <cell r="H14" t="str">
            <v>31</v>
          </cell>
          <cell r="I14" t="str">
            <v>11. Thu nhập khác</v>
          </cell>
          <cell r="O14" t="str">
            <v>11.12</v>
          </cell>
          <cell r="AA14" t="str">
            <v>12.12</v>
          </cell>
          <cell r="AM14" t="str">
            <v>13.12</v>
          </cell>
          <cell r="BA14" t="str">
            <v>25.12</v>
          </cell>
        </row>
        <row r="15">
          <cell r="D15" t="str">
            <v>1288</v>
          </cell>
          <cell r="H15" t="str">
            <v>32</v>
          </cell>
          <cell r="I15" t="str">
            <v>12. Chi phí khác </v>
          </cell>
          <cell r="O15" t="str">
            <v>11.13</v>
          </cell>
        </row>
        <row r="16">
          <cell r="D16" t="str">
            <v>128t</v>
          </cell>
          <cell r="H16" t="str">
            <v>40</v>
          </cell>
          <cell r="I16" t="str">
            <v>13. Lợi nhuận khác</v>
          </cell>
        </row>
        <row r="17">
          <cell r="D17" t="str">
            <v>129</v>
          </cell>
          <cell r="H17" t="str">
            <v>50</v>
          </cell>
          <cell r="I17" t="str">
            <v>14. Tổng lợi nhuận kế toán trước thuế </v>
          </cell>
        </row>
        <row r="18">
          <cell r="D18" t="str">
            <v>131an</v>
          </cell>
          <cell r="H18" t="str">
            <v>51</v>
          </cell>
          <cell r="I18" t="str">
            <v>15. Chi phí thuế TNDN hiện hành</v>
          </cell>
        </row>
        <row r="19">
          <cell r="D19" t="str">
            <v>131ad</v>
          </cell>
          <cell r="H19" t="str">
            <v>52</v>
          </cell>
          <cell r="I19" t="str">
            <v>16. Chi phí thuế TNDN hoãn lại</v>
          </cell>
        </row>
        <row r="20">
          <cell r="D20" t="str">
            <v>131bn</v>
          </cell>
          <cell r="H20" t="str">
            <v>60</v>
          </cell>
          <cell r="I20" t="str">
            <v>17. Lợi nhuận sau thuế TNDN</v>
          </cell>
        </row>
        <row r="21">
          <cell r="D21" t="str">
            <v>131bd</v>
          </cell>
          <cell r="H21" t="str">
            <v>70</v>
          </cell>
          <cell r="I21" t="str">
            <v>18. Lãi cơ bản trên cổ phiếu</v>
          </cell>
        </row>
        <row r="22">
          <cell r="D22" t="str">
            <v>1331a</v>
          </cell>
          <cell r="H22" t="str">
            <v>110</v>
          </cell>
          <cell r="I22" t="str">
            <v>I. Tiền và các khoản tương đương tiền</v>
          </cell>
        </row>
        <row r="23">
          <cell r="D23" t="str">
            <v>1331b</v>
          </cell>
          <cell r="H23" t="str">
            <v>111</v>
          </cell>
          <cell r="I23" t="str">
            <v>1. Tiền</v>
          </cell>
        </row>
        <row r="24">
          <cell r="D24" t="str">
            <v>1332a</v>
          </cell>
          <cell r="H24" t="str">
            <v>112</v>
          </cell>
          <cell r="I24" t="str">
            <v>2. Các khoản tương đương tiền</v>
          </cell>
        </row>
        <row r="25">
          <cell r="D25" t="str">
            <v>1332b</v>
          </cell>
          <cell r="H25" t="str">
            <v>120</v>
          </cell>
          <cell r="I25" t="str">
            <v>II. Các khoản đầu tư tài chính ngắn hạn</v>
          </cell>
        </row>
        <row r="26">
          <cell r="D26" t="str">
            <v>1361ad</v>
          </cell>
          <cell r="H26" t="str">
            <v>121</v>
          </cell>
          <cell r="I26" t="str">
            <v>1. Đầu tư ngắn hạn</v>
          </cell>
        </row>
        <row r="27">
          <cell r="D27" t="str">
            <v>1361bd</v>
          </cell>
          <cell r="H27" t="str">
            <v>129</v>
          </cell>
          <cell r="I27" t="str">
            <v>2. Dự phòng giảm giá đầu tư ngắn hạn (*)</v>
          </cell>
        </row>
        <row r="28">
          <cell r="D28" t="str">
            <v>1368ad1</v>
          </cell>
          <cell r="H28" t="str">
            <v>130</v>
          </cell>
          <cell r="I28" t="str">
            <v>III. Các khoản phải thu ngắn hạn</v>
          </cell>
        </row>
        <row r="29">
          <cell r="D29" t="str">
            <v>1368bd1</v>
          </cell>
          <cell r="H29" t="str">
            <v>131</v>
          </cell>
          <cell r="I29" t="str">
            <v>1. Phải thu khách hàng</v>
          </cell>
        </row>
        <row r="30">
          <cell r="D30" t="str">
            <v>1368an</v>
          </cell>
          <cell r="H30" t="str">
            <v>132</v>
          </cell>
          <cell r="I30" t="str">
            <v>2. Trả trước cho người bán</v>
          </cell>
        </row>
        <row r="31">
          <cell r="D31" t="str">
            <v>1368bn</v>
          </cell>
          <cell r="H31" t="str">
            <v>133</v>
          </cell>
          <cell r="I31" t="str">
            <v>3. Phải thu nội bộ ngắn hạn</v>
          </cell>
        </row>
        <row r="32">
          <cell r="D32" t="str">
            <v>1368ad</v>
          </cell>
          <cell r="H32" t="str">
            <v>134</v>
          </cell>
          <cell r="I32" t="str">
            <v>4. Phải thu theo tiến độ kế hoạch hợp đồng xây dựng</v>
          </cell>
        </row>
        <row r="33">
          <cell r="D33" t="str">
            <v>1368bd</v>
          </cell>
          <cell r="H33" t="str">
            <v>135</v>
          </cell>
          <cell r="I33" t="str">
            <v>5. Các khoản phải thu khác</v>
          </cell>
        </row>
        <row r="34">
          <cell r="D34" t="str">
            <v>1381</v>
          </cell>
          <cell r="H34" t="str">
            <v>139</v>
          </cell>
          <cell r="I34" t="str">
            <v>6. Dự phòng phải thu ngắn hạn khó đòi (*)</v>
          </cell>
        </row>
        <row r="35">
          <cell r="D35" t="str">
            <v>1385an</v>
          </cell>
          <cell r="H35" t="str">
            <v>140</v>
          </cell>
          <cell r="I35" t="str">
            <v>IV. Hàng tồn kho</v>
          </cell>
        </row>
        <row r="36">
          <cell r="D36" t="str">
            <v>1385ad</v>
          </cell>
          <cell r="H36" t="str">
            <v>141</v>
          </cell>
          <cell r="I36" t="str">
            <v>1. Hàng tồn kho</v>
          </cell>
        </row>
        <row r="37">
          <cell r="D37" t="str">
            <v>1385bn</v>
          </cell>
          <cell r="H37" t="str">
            <v>149</v>
          </cell>
          <cell r="I37" t="str">
            <v>2. Dự phòng giảm giá hàng tồn kho (*)</v>
          </cell>
        </row>
        <row r="38">
          <cell r="D38" t="str">
            <v>1385bd</v>
          </cell>
          <cell r="H38" t="str">
            <v>150</v>
          </cell>
          <cell r="I38" t="str">
            <v>V. Tài sản ngắn hạn khác</v>
          </cell>
        </row>
        <row r="39">
          <cell r="D39" t="str">
            <v>1388an</v>
          </cell>
          <cell r="H39" t="str">
            <v>151</v>
          </cell>
          <cell r="I39" t="str">
            <v>1. Chi phí trả trước ngắn hạn</v>
          </cell>
        </row>
        <row r="40">
          <cell r="D40" t="str">
            <v>1388bn</v>
          </cell>
          <cell r="H40" t="str">
            <v>152</v>
          </cell>
          <cell r="I40" t="str">
            <v>2. Thuế GTGT được khấu trừ</v>
          </cell>
        </row>
        <row r="41">
          <cell r="D41" t="str">
            <v>1388a1</v>
          </cell>
          <cell r="H41" t="str">
            <v>154</v>
          </cell>
          <cell r="I41" t="str">
            <v>3. Thuế và các khoản phải thu Nhà nước</v>
          </cell>
        </row>
        <row r="42">
          <cell r="D42" t="str">
            <v>1388b1</v>
          </cell>
          <cell r="H42" t="str">
            <v>158</v>
          </cell>
          <cell r="I42" t="str">
            <v>4. Tài sản ngắn hạn khác</v>
          </cell>
        </row>
        <row r="43">
          <cell r="D43" t="str">
            <v>1388ad</v>
          </cell>
          <cell r="H43" t="str">
            <v>200</v>
          </cell>
          <cell r="I43" t="str">
            <v>B. TÀI SẢN DÀI HẠN</v>
          </cell>
        </row>
        <row r="44">
          <cell r="D44" t="str">
            <v>1388ad1</v>
          </cell>
          <cell r="H44" t="str">
            <v>210</v>
          </cell>
          <cell r="I44" t="str">
            <v>I. Các khoản phải thu dài hạn</v>
          </cell>
        </row>
        <row r="45">
          <cell r="D45" t="str">
            <v>1388ad2</v>
          </cell>
          <cell r="H45" t="str">
            <v>211</v>
          </cell>
          <cell r="I45" t="str">
            <v>1. Phải thu dài hạn của khách hàng</v>
          </cell>
        </row>
        <row r="46">
          <cell r="D46" t="str">
            <v>1388bd</v>
          </cell>
          <cell r="H46" t="str">
            <v>212</v>
          </cell>
          <cell r="I46" t="str">
            <v>2. Vốn kinh doanh ở đơn vị trực thuộc</v>
          </cell>
        </row>
        <row r="47">
          <cell r="D47" t="str">
            <v>139n</v>
          </cell>
          <cell r="H47" t="str">
            <v>213</v>
          </cell>
          <cell r="I47" t="str">
            <v>3. Phải thu dài hạn nội bộ</v>
          </cell>
        </row>
        <row r="48">
          <cell r="D48" t="str">
            <v>139d</v>
          </cell>
          <cell r="H48" t="str">
            <v>218</v>
          </cell>
          <cell r="I48" t="str">
            <v>4. Phải thu dài hạn khác</v>
          </cell>
        </row>
        <row r="49">
          <cell r="D49" t="str">
            <v>141a</v>
          </cell>
          <cell r="H49" t="str">
            <v>219</v>
          </cell>
          <cell r="I49" t="str">
            <v>5. Dự phòng phải thu dài hạn khó đòi</v>
          </cell>
        </row>
        <row r="50">
          <cell r="D50" t="str">
            <v>141b</v>
          </cell>
          <cell r="H50" t="str">
            <v>220</v>
          </cell>
          <cell r="I50" t="str">
            <v>II. Tài sản cố định</v>
          </cell>
        </row>
        <row r="51">
          <cell r="D51" t="str">
            <v>142</v>
          </cell>
          <cell r="H51" t="str">
            <v>221</v>
          </cell>
          <cell r="I51" t="str">
            <v>1. Tài sản cố định hữu hình</v>
          </cell>
        </row>
        <row r="52">
          <cell r="D52" t="str">
            <v>144</v>
          </cell>
          <cell r="H52" t="str">
            <v>222</v>
          </cell>
          <cell r="I52" t="str">
            <v> - Nguyên giá</v>
          </cell>
        </row>
        <row r="53">
          <cell r="D53" t="str">
            <v>151</v>
          </cell>
          <cell r="H53" t="str">
            <v>223</v>
          </cell>
          <cell r="I53" t="str">
            <v> - Giá trị hao mòn lũy kế (*)</v>
          </cell>
        </row>
        <row r="54">
          <cell r="D54" t="str">
            <v>152</v>
          </cell>
          <cell r="H54" t="str">
            <v>224</v>
          </cell>
          <cell r="I54" t="str">
            <v>2. Tài sản cố định thuê tài chính</v>
          </cell>
        </row>
        <row r="55">
          <cell r="D55" t="str">
            <v>153</v>
          </cell>
          <cell r="H55" t="str">
            <v>225</v>
          </cell>
          <cell r="I55" t="str">
            <v> - Nguyên giá</v>
          </cell>
        </row>
        <row r="56">
          <cell r="D56" t="str">
            <v>154</v>
          </cell>
          <cell r="H56" t="str">
            <v>226</v>
          </cell>
          <cell r="I56" t="str">
            <v> - Giá trị hao mòn lũy kế (*)</v>
          </cell>
        </row>
        <row r="57">
          <cell r="D57" t="str">
            <v>155</v>
          </cell>
          <cell r="H57" t="str">
            <v>227</v>
          </cell>
          <cell r="I57" t="str">
            <v>3. Tài sản cố định vô hình</v>
          </cell>
        </row>
        <row r="58">
          <cell r="D58" t="str">
            <v>1561</v>
          </cell>
          <cell r="H58" t="str">
            <v>228</v>
          </cell>
          <cell r="I58" t="str">
            <v> - Nguyên giá</v>
          </cell>
        </row>
        <row r="59">
          <cell r="D59" t="str">
            <v>1562</v>
          </cell>
          <cell r="H59" t="str">
            <v>229</v>
          </cell>
          <cell r="I59" t="str">
            <v> - Giá trị hao mòn lũy kế (*)</v>
          </cell>
        </row>
        <row r="60">
          <cell r="D60" t="str">
            <v>1567</v>
          </cell>
          <cell r="H60" t="str">
            <v>230</v>
          </cell>
          <cell r="I60" t="str">
            <v>4. Chi phí xây dựng cơ bản dở dang</v>
          </cell>
        </row>
        <row r="61">
          <cell r="D61" t="str">
            <v>157</v>
          </cell>
          <cell r="H61" t="str">
            <v>240</v>
          </cell>
          <cell r="I61" t="str">
            <v>III. Bất động sản đầu tư</v>
          </cell>
        </row>
        <row r="62">
          <cell r="D62" t="str">
            <v>158</v>
          </cell>
          <cell r="H62" t="str">
            <v>241</v>
          </cell>
          <cell r="I62" t="str">
            <v> - Nguyên giá</v>
          </cell>
        </row>
        <row r="63">
          <cell r="D63" t="str">
            <v>159</v>
          </cell>
          <cell r="H63" t="str">
            <v>242</v>
          </cell>
          <cell r="I63" t="str">
            <v> - Giá trị hao mòn lũy kế (*)</v>
          </cell>
        </row>
        <row r="64">
          <cell r="D64" t="str">
            <v>1611</v>
          </cell>
          <cell r="H64" t="str">
            <v>250</v>
          </cell>
          <cell r="I64" t="str">
            <v>IV. Các khoản đầu tư tài chính dài hạn</v>
          </cell>
        </row>
        <row r="65">
          <cell r="D65" t="str">
            <v>1612</v>
          </cell>
          <cell r="H65" t="str">
            <v>251</v>
          </cell>
          <cell r="I65" t="str">
            <v>1. Đầu tư vào công ty con</v>
          </cell>
        </row>
        <row r="66">
          <cell r="D66" t="str">
            <v>2111</v>
          </cell>
          <cell r="H66" t="str">
            <v>252</v>
          </cell>
          <cell r="I66" t="str">
            <v>2. Đầu tư vào công ty liên kết, liên doanh</v>
          </cell>
        </row>
        <row r="67">
          <cell r="D67" t="str">
            <v>2112</v>
          </cell>
          <cell r="H67" t="str">
            <v>258</v>
          </cell>
          <cell r="I67" t="str">
            <v>3. Đầu tư dài hạn khác</v>
          </cell>
        </row>
        <row r="68">
          <cell r="D68" t="str">
            <v>2113</v>
          </cell>
          <cell r="H68" t="str">
            <v>259</v>
          </cell>
          <cell r="I68" t="str">
            <v>4. Dự phòng giảm giá đầu tư tài chính dài hạn (*) </v>
          </cell>
        </row>
        <row r="69">
          <cell r="D69" t="str">
            <v>2114</v>
          </cell>
          <cell r="H69" t="str">
            <v>260</v>
          </cell>
          <cell r="I69" t="str">
            <v>V. Tài sản dài hạn khác</v>
          </cell>
        </row>
        <row r="70">
          <cell r="D70" t="str">
            <v>2115</v>
          </cell>
          <cell r="H70" t="str">
            <v>261</v>
          </cell>
          <cell r="I70" t="str">
            <v>1. Chi phí trả trước dài hạn</v>
          </cell>
        </row>
        <row r="71">
          <cell r="D71" t="str">
            <v>2118</v>
          </cell>
          <cell r="H71" t="str">
            <v>262</v>
          </cell>
          <cell r="I71" t="str">
            <v>2. Tài sản thuế thu nhập hoãn lại</v>
          </cell>
        </row>
        <row r="72">
          <cell r="D72" t="str">
            <v>2121</v>
          </cell>
          <cell r="H72" t="str">
            <v>268</v>
          </cell>
          <cell r="I72" t="str">
            <v>3. Tài sản dài hạn khác</v>
          </cell>
        </row>
        <row r="73">
          <cell r="D73" t="str">
            <v>2122</v>
          </cell>
          <cell r="H73" t="str">
            <v>270</v>
          </cell>
          <cell r="I73" t="str">
            <v>TỔNG CỘNG TÀI SẢN</v>
          </cell>
        </row>
        <row r="74">
          <cell r="D74" t="str">
            <v>2123</v>
          </cell>
          <cell r="H74" t="str">
            <v>300</v>
          </cell>
          <cell r="I74" t="str">
            <v>A. NỢ PHẢI TRẢ</v>
          </cell>
        </row>
        <row r="75">
          <cell r="D75" t="str">
            <v>2124</v>
          </cell>
          <cell r="H75" t="str">
            <v>310</v>
          </cell>
          <cell r="I75" t="str">
            <v>I. Nợ ngắn hạn</v>
          </cell>
        </row>
        <row r="76">
          <cell r="D76" t="str">
            <v>2125</v>
          </cell>
          <cell r="H76" t="str">
            <v>311</v>
          </cell>
          <cell r="I76" t="str">
            <v>1. Vay và nợ ngắn hạn</v>
          </cell>
        </row>
        <row r="77">
          <cell r="D77" t="str">
            <v>2128</v>
          </cell>
          <cell r="H77" t="str">
            <v>312</v>
          </cell>
          <cell r="I77" t="str">
            <v>2. Phải trả người bán</v>
          </cell>
        </row>
        <row r="78">
          <cell r="D78" t="str">
            <v>2131</v>
          </cell>
          <cell r="H78" t="str">
            <v>313</v>
          </cell>
          <cell r="I78" t="str">
            <v>3. Người mua trả tiền trước</v>
          </cell>
        </row>
        <row r="79">
          <cell r="D79" t="str">
            <v>2132</v>
          </cell>
          <cell r="H79" t="str">
            <v>314</v>
          </cell>
          <cell r="I79" t="str">
            <v>4. Thuế và các khoản phải nộp Nhà nước </v>
          </cell>
        </row>
        <row r="80">
          <cell r="D80" t="str">
            <v>2133</v>
          </cell>
          <cell r="H80" t="str">
            <v>315</v>
          </cell>
          <cell r="I80" t="str">
            <v>5. Phải trả người lao động</v>
          </cell>
        </row>
        <row r="81">
          <cell r="D81" t="str">
            <v>2134</v>
          </cell>
          <cell r="H81" t="str">
            <v>316</v>
          </cell>
          <cell r="I81" t="str">
            <v>6. Chi phí phải trả</v>
          </cell>
        </row>
        <row r="82">
          <cell r="D82" t="str">
            <v>2135</v>
          </cell>
          <cell r="H82" t="str">
            <v>317</v>
          </cell>
          <cell r="I82" t="str">
            <v>7. Phải trả nội bộ</v>
          </cell>
        </row>
        <row r="83">
          <cell r="D83" t="str">
            <v>2136</v>
          </cell>
          <cell r="H83" t="str">
            <v>318</v>
          </cell>
          <cell r="I83" t="str">
            <v>8. Phải trả theo tiến độ kế hoạch hợp đồng xây dựng</v>
          </cell>
        </row>
        <row r="84">
          <cell r="D84" t="str">
            <v>2138</v>
          </cell>
          <cell r="H84" t="str">
            <v>319</v>
          </cell>
          <cell r="I84" t="str">
            <v>9. Các khoản phải trả, phải nộp ngắn hạn khác</v>
          </cell>
        </row>
        <row r="85">
          <cell r="D85" t="str">
            <v>21411</v>
          </cell>
          <cell r="H85" t="str">
            <v>320</v>
          </cell>
          <cell r="I85" t="str">
            <v>10. Dự phòng phải trả ngắn hạn</v>
          </cell>
        </row>
        <row r="86">
          <cell r="D86" t="str">
            <v>21412</v>
          </cell>
          <cell r="H86" t="str">
            <v>330</v>
          </cell>
          <cell r="I86" t="str">
            <v>II. Nợ dài hạn</v>
          </cell>
        </row>
        <row r="87">
          <cell r="D87" t="str">
            <v>21413</v>
          </cell>
          <cell r="H87" t="str">
            <v>331</v>
          </cell>
          <cell r="I87" t="str">
            <v>1. Phải trả dài hạn người bán</v>
          </cell>
        </row>
        <row r="88">
          <cell r="D88" t="str">
            <v>21414</v>
          </cell>
          <cell r="H88" t="str">
            <v>332</v>
          </cell>
          <cell r="I88" t="str">
            <v>2. Phải trả dài hạn nội bộ</v>
          </cell>
        </row>
        <row r="89">
          <cell r="D89" t="str">
            <v>21415</v>
          </cell>
          <cell r="H89" t="str">
            <v>333</v>
          </cell>
          <cell r="I89" t="str">
            <v>3. Phải trả dài hạn khác</v>
          </cell>
        </row>
        <row r="90">
          <cell r="D90" t="str">
            <v>21418</v>
          </cell>
          <cell r="H90" t="str">
            <v>334</v>
          </cell>
          <cell r="I90" t="str">
            <v>4. Vay và nợ dài hạn</v>
          </cell>
        </row>
        <row r="91">
          <cell r="D91" t="str">
            <v>21421</v>
          </cell>
          <cell r="H91" t="str">
            <v>335</v>
          </cell>
          <cell r="I91" t="str">
            <v>5. Thuế thu nhập hoãn lại phải trả</v>
          </cell>
        </row>
        <row r="92">
          <cell r="D92" t="str">
            <v>21422</v>
          </cell>
          <cell r="H92" t="str">
            <v>336</v>
          </cell>
          <cell r="I92" t="str">
            <v>6. Dự phòng trợ cấp mất việc làm</v>
          </cell>
        </row>
        <row r="93">
          <cell r="D93" t="str">
            <v>21423</v>
          </cell>
          <cell r="H93" t="str">
            <v>337</v>
          </cell>
          <cell r="I93" t="str">
            <v>7. Dự phòng phải trả dài hạn</v>
          </cell>
        </row>
        <row r="94">
          <cell r="D94" t="str">
            <v>21424</v>
          </cell>
          <cell r="H94" t="str">
            <v>400</v>
          </cell>
          <cell r="I94" t="str">
            <v>B. VỐN CHỦ SỞ HỮU</v>
          </cell>
        </row>
        <row r="95">
          <cell r="D95" t="str">
            <v>21425</v>
          </cell>
          <cell r="H95" t="str">
            <v>410</v>
          </cell>
          <cell r="I95" t="str">
            <v>I. Vốn chủ sở hữu</v>
          </cell>
        </row>
        <row r="96">
          <cell r="D96" t="str">
            <v>21428</v>
          </cell>
          <cell r="H96" t="str">
            <v>411</v>
          </cell>
          <cell r="I96" t="str">
            <v>1. Vốn đầu tư của chủ sở hữu</v>
          </cell>
        </row>
        <row r="97">
          <cell r="D97" t="str">
            <v>21431</v>
          </cell>
          <cell r="H97" t="str">
            <v>412</v>
          </cell>
          <cell r="I97" t="str">
            <v>2. Thặng dư vốn cổ phần</v>
          </cell>
        </row>
        <row r="98">
          <cell r="D98" t="str">
            <v>21432</v>
          </cell>
          <cell r="H98" t="str">
            <v>413</v>
          </cell>
          <cell r="I98" t="str">
            <v>3. Vốn khác của chủ sở hữu</v>
          </cell>
        </row>
        <row r="99">
          <cell r="D99" t="str">
            <v>21433</v>
          </cell>
          <cell r="H99" t="str">
            <v>414</v>
          </cell>
          <cell r="I99" t="str">
            <v>4. Cổ phiếu quỹ (*)</v>
          </cell>
        </row>
        <row r="100">
          <cell r="D100" t="str">
            <v>21434</v>
          </cell>
          <cell r="H100" t="str">
            <v>415</v>
          </cell>
          <cell r="I100" t="str">
            <v>5. Chênh lệch đánh giá lại tài sản</v>
          </cell>
        </row>
        <row r="101">
          <cell r="D101" t="str">
            <v>21435</v>
          </cell>
          <cell r="H101" t="str">
            <v>416</v>
          </cell>
          <cell r="I101" t="str">
            <v>6. Chênh lệch tỷ giá hối đoái</v>
          </cell>
        </row>
        <row r="102">
          <cell r="D102" t="str">
            <v>21436</v>
          </cell>
          <cell r="H102" t="str">
            <v>417</v>
          </cell>
          <cell r="I102" t="str">
            <v>7. Quỹ đầu tư phát triển</v>
          </cell>
        </row>
        <row r="103">
          <cell r="D103" t="str">
            <v>21438</v>
          </cell>
          <cell r="H103" t="str">
            <v>418</v>
          </cell>
          <cell r="I103" t="str">
            <v>8. Quỹ dự phòng tài chính</v>
          </cell>
        </row>
        <row r="104">
          <cell r="D104" t="str">
            <v>2147</v>
          </cell>
          <cell r="H104" t="str">
            <v>419</v>
          </cell>
          <cell r="I104" t="str">
            <v>9. Quỹ khác thuộc vốn chủ sở hữu</v>
          </cell>
        </row>
        <row r="105">
          <cell r="D105" t="str">
            <v>217</v>
          </cell>
          <cell r="H105" t="str">
            <v>420</v>
          </cell>
          <cell r="I105" t="str">
            <v>10. Lợi nhuận sau thuế chưa phân phối</v>
          </cell>
        </row>
        <row r="106">
          <cell r="D106" t="str">
            <v>221</v>
          </cell>
          <cell r="H106" t="str">
            <v>421</v>
          </cell>
          <cell r="I106" t="str">
            <v>11. Nguồn vốn đầu tư XDCB</v>
          </cell>
        </row>
        <row r="107">
          <cell r="D107" t="str">
            <v>222</v>
          </cell>
          <cell r="H107" t="str">
            <v>430</v>
          </cell>
          <cell r="I107" t="str">
            <v>II. Nguồn kinh phí và các quỹ khác</v>
          </cell>
        </row>
        <row r="108">
          <cell r="D108" t="str">
            <v>223</v>
          </cell>
          <cell r="H108" t="str">
            <v>431</v>
          </cell>
          <cell r="I108" t="str">
            <v>1. Quỹ khen thưởng, phúc lợi</v>
          </cell>
        </row>
        <row r="109">
          <cell r="D109" t="str">
            <v>2281</v>
          </cell>
          <cell r="H109" t="str">
            <v>432</v>
          </cell>
          <cell r="I109" t="str">
            <v>2. Nguồn kinh phí</v>
          </cell>
        </row>
        <row r="110">
          <cell r="D110" t="str">
            <v>22821</v>
          </cell>
          <cell r="H110" t="str">
            <v>433</v>
          </cell>
          <cell r="I110" t="str">
            <v>3. Nguồn kinh phí đã hình thành TSCĐ</v>
          </cell>
        </row>
        <row r="111">
          <cell r="D111" t="str">
            <v>22822</v>
          </cell>
          <cell r="H111" t="str">
            <v>440</v>
          </cell>
          <cell r="I111" t="str">
            <v>TỔNG CỘNG NGUỒN VỐN</v>
          </cell>
        </row>
        <row r="112">
          <cell r="D112" t="str">
            <v>22881</v>
          </cell>
        </row>
        <row r="113">
          <cell r="D113" t="str">
            <v>22882</v>
          </cell>
        </row>
        <row r="114">
          <cell r="D114" t="str">
            <v>229</v>
          </cell>
        </row>
        <row r="115">
          <cell r="D115" t="str">
            <v>2411</v>
          </cell>
        </row>
        <row r="116">
          <cell r="D116" t="str">
            <v>2412</v>
          </cell>
        </row>
        <row r="117">
          <cell r="D117" t="str">
            <v>2413</v>
          </cell>
        </row>
        <row r="118">
          <cell r="D118" t="str">
            <v>2421</v>
          </cell>
        </row>
        <row r="119">
          <cell r="D119" t="str">
            <v>2422</v>
          </cell>
        </row>
        <row r="120">
          <cell r="D120" t="str">
            <v>2423</v>
          </cell>
        </row>
        <row r="121">
          <cell r="D121" t="str">
            <v>2424</v>
          </cell>
        </row>
        <row r="122">
          <cell r="D122" t="str">
            <v>2425</v>
          </cell>
        </row>
        <row r="123">
          <cell r="D123" t="str">
            <v>2426</v>
          </cell>
        </row>
        <row r="124">
          <cell r="D124" t="str">
            <v>2431</v>
          </cell>
        </row>
        <row r="125">
          <cell r="D125" t="str">
            <v>2432</v>
          </cell>
        </row>
        <row r="126">
          <cell r="D126" t="str">
            <v>2433</v>
          </cell>
        </row>
        <row r="127">
          <cell r="D127" t="str">
            <v>2434</v>
          </cell>
        </row>
        <row r="128">
          <cell r="D128" t="str">
            <v>244</v>
          </cell>
        </row>
        <row r="129">
          <cell r="D129" t="str">
            <v>311</v>
          </cell>
        </row>
        <row r="130">
          <cell r="D130" t="str">
            <v>3151</v>
          </cell>
        </row>
        <row r="131">
          <cell r="D131" t="str">
            <v>3152</v>
          </cell>
        </row>
        <row r="132">
          <cell r="D132" t="str">
            <v>3153</v>
          </cell>
        </row>
        <row r="133">
          <cell r="D133" t="str">
            <v>331an</v>
          </cell>
        </row>
        <row r="134">
          <cell r="D134" t="str">
            <v>331ad</v>
          </cell>
        </row>
        <row r="135">
          <cell r="D135" t="str">
            <v>331bn</v>
          </cell>
        </row>
        <row r="136">
          <cell r="D136" t="str">
            <v>331bd</v>
          </cell>
        </row>
        <row r="137">
          <cell r="D137" t="str">
            <v>33311a</v>
          </cell>
        </row>
        <row r="138">
          <cell r="D138" t="str">
            <v>33311b</v>
          </cell>
        </row>
        <row r="139">
          <cell r="D139" t="str">
            <v>33312a</v>
          </cell>
        </row>
        <row r="140">
          <cell r="D140" t="str">
            <v>33312b</v>
          </cell>
        </row>
        <row r="141">
          <cell r="D141" t="str">
            <v>3332a</v>
          </cell>
        </row>
        <row r="142">
          <cell r="D142" t="str">
            <v>3332b</v>
          </cell>
        </row>
        <row r="143">
          <cell r="D143" t="str">
            <v>3333a</v>
          </cell>
        </row>
        <row r="144">
          <cell r="D144" t="str">
            <v>3333b</v>
          </cell>
        </row>
        <row r="145">
          <cell r="D145" t="str">
            <v>3334a</v>
          </cell>
        </row>
        <row r="146">
          <cell r="D146" t="str">
            <v>3334b</v>
          </cell>
        </row>
        <row r="147">
          <cell r="D147" t="str">
            <v>3335a</v>
          </cell>
        </row>
        <row r="148">
          <cell r="D148" t="str">
            <v>3335b</v>
          </cell>
        </row>
        <row r="149">
          <cell r="D149" t="str">
            <v>3336a</v>
          </cell>
        </row>
        <row r="150">
          <cell r="D150" t="str">
            <v>3336b</v>
          </cell>
        </row>
        <row r="151">
          <cell r="D151" t="str">
            <v>3337a</v>
          </cell>
        </row>
        <row r="152">
          <cell r="D152" t="str">
            <v>3337b</v>
          </cell>
        </row>
        <row r="153">
          <cell r="D153" t="str">
            <v>3338a</v>
          </cell>
        </row>
        <row r="154">
          <cell r="D154" t="str">
            <v>3338b</v>
          </cell>
        </row>
        <row r="155">
          <cell r="D155" t="str">
            <v>3339a1</v>
          </cell>
        </row>
        <row r="156">
          <cell r="D156" t="str">
            <v>3339a2</v>
          </cell>
        </row>
        <row r="157">
          <cell r="D157" t="str">
            <v>3339b1</v>
          </cell>
        </row>
        <row r="158">
          <cell r="D158" t="str">
            <v>3339b2</v>
          </cell>
        </row>
        <row r="159">
          <cell r="D159" t="str">
            <v>3341a</v>
          </cell>
        </row>
        <row r="160">
          <cell r="D160" t="str">
            <v>3341b</v>
          </cell>
        </row>
        <row r="161">
          <cell r="D161" t="str">
            <v>3348a</v>
          </cell>
        </row>
        <row r="162">
          <cell r="D162" t="str">
            <v>3348b</v>
          </cell>
        </row>
        <row r="163">
          <cell r="D163" t="str">
            <v>3351</v>
          </cell>
        </row>
        <row r="164">
          <cell r="D164" t="str">
            <v>3352</v>
          </cell>
        </row>
        <row r="165">
          <cell r="D165" t="str">
            <v>3353</v>
          </cell>
        </row>
        <row r="166">
          <cell r="D166" t="str">
            <v>3354</v>
          </cell>
        </row>
        <row r="167">
          <cell r="D167" t="str">
            <v>336an</v>
          </cell>
        </row>
        <row r="168">
          <cell r="D168" t="str">
            <v>336bn</v>
          </cell>
        </row>
        <row r="169">
          <cell r="D169" t="str">
            <v>336ad1</v>
          </cell>
        </row>
        <row r="170">
          <cell r="D170" t="str">
            <v>336ad2</v>
          </cell>
        </row>
        <row r="171">
          <cell r="D171" t="str">
            <v>336ad3</v>
          </cell>
        </row>
        <row r="172">
          <cell r="D172" t="str">
            <v>336bd1</v>
          </cell>
        </row>
        <row r="173">
          <cell r="D173" t="str">
            <v>336bd2</v>
          </cell>
        </row>
        <row r="174">
          <cell r="D174" t="str">
            <v>336bd3</v>
          </cell>
        </row>
        <row r="175">
          <cell r="D175" t="str">
            <v>337a</v>
          </cell>
        </row>
        <row r="176">
          <cell r="D176" t="str">
            <v>337b</v>
          </cell>
        </row>
        <row r="177">
          <cell r="D177" t="str">
            <v>3381</v>
          </cell>
        </row>
        <row r="178">
          <cell r="D178" t="str">
            <v>3382a</v>
          </cell>
        </row>
        <row r="179">
          <cell r="D179" t="str">
            <v>3382b</v>
          </cell>
        </row>
        <row r="180">
          <cell r="D180" t="str">
            <v>3383a</v>
          </cell>
        </row>
        <row r="181">
          <cell r="D181" t="str">
            <v>3383b</v>
          </cell>
        </row>
        <row r="182">
          <cell r="D182" t="str">
            <v>3384a</v>
          </cell>
        </row>
        <row r="183">
          <cell r="D183" t="str">
            <v>3384b</v>
          </cell>
        </row>
        <row r="184">
          <cell r="D184" t="str">
            <v>3385a</v>
          </cell>
        </row>
        <row r="185">
          <cell r="D185" t="str">
            <v>3385b</v>
          </cell>
        </row>
        <row r="186">
          <cell r="D186" t="str">
            <v>3386a</v>
          </cell>
        </row>
        <row r="187">
          <cell r="D187" t="str">
            <v>3386b</v>
          </cell>
        </row>
        <row r="188">
          <cell r="D188" t="str">
            <v>3387an</v>
          </cell>
        </row>
        <row r="189">
          <cell r="D189" t="str">
            <v>3387ad</v>
          </cell>
        </row>
        <row r="190">
          <cell r="D190" t="str">
            <v>3387bn</v>
          </cell>
        </row>
        <row r="191">
          <cell r="D191" t="str">
            <v>3387bd</v>
          </cell>
        </row>
        <row r="192">
          <cell r="D192" t="str">
            <v>3388a1</v>
          </cell>
        </row>
        <row r="193">
          <cell r="D193" t="str">
            <v>3388b1</v>
          </cell>
        </row>
        <row r="194">
          <cell r="D194" t="str">
            <v>3388a2</v>
          </cell>
        </row>
        <row r="195">
          <cell r="D195" t="str">
            <v>3388b2</v>
          </cell>
        </row>
        <row r="196">
          <cell r="D196" t="str">
            <v>3388an</v>
          </cell>
        </row>
        <row r="197">
          <cell r="D197" t="str">
            <v>3388ad</v>
          </cell>
        </row>
        <row r="198">
          <cell r="D198" t="str">
            <v>3388bn</v>
          </cell>
        </row>
        <row r="199">
          <cell r="D199" t="str">
            <v>3388bd</v>
          </cell>
        </row>
        <row r="200">
          <cell r="D200" t="str">
            <v>3411</v>
          </cell>
        </row>
        <row r="201">
          <cell r="D201" t="str">
            <v>3412</v>
          </cell>
        </row>
        <row r="202">
          <cell r="D202" t="str">
            <v>3421</v>
          </cell>
        </row>
        <row r="203">
          <cell r="D203" t="str">
            <v>3422</v>
          </cell>
        </row>
        <row r="204">
          <cell r="D204" t="str">
            <v>3431</v>
          </cell>
        </row>
        <row r="205">
          <cell r="D205" t="str">
            <v>3432</v>
          </cell>
        </row>
        <row r="206">
          <cell r="D206" t="str">
            <v>3433</v>
          </cell>
        </row>
        <row r="207">
          <cell r="D207" t="str">
            <v>344</v>
          </cell>
        </row>
        <row r="208">
          <cell r="D208" t="str">
            <v>3471</v>
          </cell>
        </row>
        <row r="209">
          <cell r="D209" t="str">
            <v>3472</v>
          </cell>
        </row>
        <row r="210">
          <cell r="D210" t="str">
            <v>351</v>
          </cell>
        </row>
        <row r="211">
          <cell r="D211" t="str">
            <v>352n</v>
          </cell>
        </row>
        <row r="212">
          <cell r="D212" t="str">
            <v>352d</v>
          </cell>
        </row>
        <row r="213">
          <cell r="D213" t="str">
            <v>4111</v>
          </cell>
        </row>
        <row r="214">
          <cell r="D214" t="str">
            <v>4112</v>
          </cell>
        </row>
        <row r="215">
          <cell r="D215" t="str">
            <v>4118</v>
          </cell>
        </row>
        <row r="216">
          <cell r="D216" t="str">
            <v>412</v>
          </cell>
        </row>
        <row r="217">
          <cell r="D217" t="str">
            <v>4131</v>
          </cell>
        </row>
        <row r="218">
          <cell r="D218" t="str">
            <v>4132</v>
          </cell>
        </row>
        <row r="219">
          <cell r="D219" t="str">
            <v>414</v>
          </cell>
        </row>
        <row r="220">
          <cell r="D220" t="str">
            <v>415</v>
          </cell>
        </row>
        <row r="221">
          <cell r="D221" t="str">
            <v>418</v>
          </cell>
        </row>
        <row r="222">
          <cell r="D222" t="str">
            <v>419</v>
          </cell>
        </row>
        <row r="223">
          <cell r="D223" t="str">
            <v>4211</v>
          </cell>
        </row>
        <row r="224">
          <cell r="D224" t="str">
            <v>4212</v>
          </cell>
        </row>
        <row r="225">
          <cell r="D225" t="str">
            <v>4311</v>
          </cell>
        </row>
        <row r="226">
          <cell r="D226" t="str">
            <v>4312</v>
          </cell>
        </row>
        <row r="227">
          <cell r="D227" t="str">
            <v>4313</v>
          </cell>
        </row>
        <row r="228">
          <cell r="D228" t="str">
            <v>441</v>
          </cell>
        </row>
        <row r="229">
          <cell r="D229" t="str">
            <v>4611</v>
          </cell>
        </row>
        <row r="230">
          <cell r="D230" t="str">
            <v>4612</v>
          </cell>
        </row>
        <row r="231">
          <cell r="D231" t="str">
            <v>466</v>
          </cell>
        </row>
        <row r="232">
          <cell r="D232" t="str">
            <v>5111</v>
          </cell>
        </row>
        <row r="233">
          <cell r="D233" t="str">
            <v>5112</v>
          </cell>
        </row>
        <row r="234">
          <cell r="D234" t="str">
            <v>5113</v>
          </cell>
        </row>
        <row r="235">
          <cell r="D235" t="str">
            <v>5114</v>
          </cell>
        </row>
        <row r="236">
          <cell r="D236" t="str">
            <v>5117</v>
          </cell>
        </row>
        <row r="237">
          <cell r="D237" t="str">
            <v>5118</v>
          </cell>
        </row>
        <row r="238">
          <cell r="D238" t="str">
            <v>5121</v>
          </cell>
        </row>
        <row r="239">
          <cell r="D239" t="str">
            <v>5122</v>
          </cell>
        </row>
        <row r="240">
          <cell r="D240" t="str">
            <v>5123</v>
          </cell>
        </row>
        <row r="241">
          <cell r="D241" t="str">
            <v>5124</v>
          </cell>
        </row>
        <row r="242">
          <cell r="D242" t="str">
            <v>5127</v>
          </cell>
        </row>
        <row r="243">
          <cell r="D243" t="str">
            <v>5128</v>
          </cell>
        </row>
        <row r="244">
          <cell r="D244" t="str">
            <v>5151</v>
          </cell>
        </row>
        <row r="245">
          <cell r="D245" t="str">
            <v>5152</v>
          </cell>
        </row>
        <row r="246">
          <cell r="D246" t="str">
            <v>5153</v>
          </cell>
        </row>
        <row r="247">
          <cell r="D247" t="str">
            <v>5154</v>
          </cell>
        </row>
        <row r="248">
          <cell r="D248" t="str">
            <v>5155</v>
          </cell>
        </row>
        <row r="249">
          <cell r="D249" t="str">
            <v>5156</v>
          </cell>
        </row>
        <row r="250">
          <cell r="D250" t="str">
            <v>5157</v>
          </cell>
        </row>
        <row r="251">
          <cell r="D251" t="str">
            <v>5158</v>
          </cell>
        </row>
        <row r="252">
          <cell r="D252" t="str">
            <v>521</v>
          </cell>
        </row>
        <row r="253">
          <cell r="D253" t="str">
            <v>531</v>
          </cell>
        </row>
        <row r="254">
          <cell r="D254" t="str">
            <v>532</v>
          </cell>
        </row>
        <row r="255">
          <cell r="D255" t="str">
            <v>VAT</v>
          </cell>
        </row>
        <row r="256">
          <cell r="D256" t="str">
            <v>TTDB</v>
          </cell>
        </row>
        <row r="257">
          <cell r="D257" t="str">
            <v>TXK</v>
          </cell>
        </row>
        <row r="258">
          <cell r="D258" t="str">
            <v>621</v>
          </cell>
        </row>
        <row r="259">
          <cell r="D259" t="str">
            <v>622</v>
          </cell>
        </row>
        <row r="260">
          <cell r="D260" t="str">
            <v>623</v>
          </cell>
        </row>
        <row r="261">
          <cell r="D261" t="str">
            <v>6231</v>
          </cell>
        </row>
        <row r="262">
          <cell r="D262" t="str">
            <v>6232</v>
          </cell>
        </row>
        <row r="263">
          <cell r="D263" t="str">
            <v>6233</v>
          </cell>
        </row>
        <row r="264">
          <cell r="D264" t="str">
            <v>6234</v>
          </cell>
        </row>
        <row r="265">
          <cell r="D265" t="str">
            <v>6237</v>
          </cell>
        </row>
        <row r="266">
          <cell r="D266" t="str">
            <v>6238</v>
          </cell>
        </row>
        <row r="267">
          <cell r="D267" t="str">
            <v>627</v>
          </cell>
        </row>
        <row r="268">
          <cell r="D268" t="str">
            <v>6271</v>
          </cell>
        </row>
        <row r="269">
          <cell r="D269" t="str">
            <v>6272</v>
          </cell>
        </row>
        <row r="270">
          <cell r="D270" t="str">
            <v>6273</v>
          </cell>
        </row>
        <row r="271">
          <cell r="D271" t="str">
            <v>6274</v>
          </cell>
        </row>
        <row r="272">
          <cell r="D272" t="str">
            <v>6277</v>
          </cell>
        </row>
        <row r="273">
          <cell r="D273" t="str">
            <v>6278</v>
          </cell>
        </row>
        <row r="274">
          <cell r="D274" t="str">
            <v>6321</v>
          </cell>
        </row>
        <row r="275">
          <cell r="D275" t="str">
            <v>6322</v>
          </cell>
        </row>
        <row r="276">
          <cell r="D276" t="str">
            <v>6323</v>
          </cell>
        </row>
        <row r="277">
          <cell r="D277" t="str">
            <v>6324</v>
          </cell>
        </row>
        <row r="278">
          <cell r="D278" t="str">
            <v>6325</v>
          </cell>
        </row>
        <row r="279">
          <cell r="D279" t="str">
            <v>6326</v>
          </cell>
        </row>
        <row r="280">
          <cell r="D280" t="str">
            <v>6327</v>
          </cell>
        </row>
        <row r="281">
          <cell r="D281" t="str">
            <v>6328</v>
          </cell>
        </row>
        <row r="282">
          <cell r="D282" t="str">
            <v>6351</v>
          </cell>
        </row>
        <row r="283">
          <cell r="D283" t="str">
            <v>6352</v>
          </cell>
        </row>
        <row r="284">
          <cell r="D284" t="str">
            <v>6353</v>
          </cell>
        </row>
        <row r="285">
          <cell r="D285" t="str">
            <v>6354</v>
          </cell>
        </row>
        <row r="286">
          <cell r="D286" t="str">
            <v>6355</v>
          </cell>
        </row>
        <row r="287">
          <cell r="D287" t="str">
            <v>6356</v>
          </cell>
        </row>
        <row r="288">
          <cell r="D288" t="str">
            <v>6357</v>
          </cell>
        </row>
        <row r="289">
          <cell r="D289" t="str">
            <v>6358</v>
          </cell>
        </row>
        <row r="290">
          <cell r="D290" t="str">
            <v>641</v>
          </cell>
        </row>
        <row r="291">
          <cell r="D291" t="str">
            <v>6411</v>
          </cell>
        </row>
        <row r="292">
          <cell r="D292" t="str">
            <v>6412</v>
          </cell>
        </row>
        <row r="293">
          <cell r="D293" t="str">
            <v>6413</v>
          </cell>
        </row>
        <row r="294">
          <cell r="D294" t="str">
            <v>6414</v>
          </cell>
        </row>
        <row r="295">
          <cell r="D295" t="str">
            <v>6415</v>
          </cell>
        </row>
        <row r="296">
          <cell r="D296" t="str">
            <v>6417</v>
          </cell>
        </row>
        <row r="297">
          <cell r="D297" t="str">
            <v>6418</v>
          </cell>
        </row>
        <row r="298">
          <cell r="D298" t="str">
            <v>642</v>
          </cell>
        </row>
        <row r="299">
          <cell r="D299" t="str">
            <v>6421</v>
          </cell>
        </row>
        <row r="300">
          <cell r="D300" t="str">
            <v>6422</v>
          </cell>
        </row>
        <row r="301">
          <cell r="D301" t="str">
            <v>6423</v>
          </cell>
        </row>
        <row r="302">
          <cell r="D302" t="str">
            <v>6424</v>
          </cell>
        </row>
        <row r="303">
          <cell r="D303" t="str">
            <v>6425</v>
          </cell>
        </row>
        <row r="304">
          <cell r="D304" t="str">
            <v>6426</v>
          </cell>
        </row>
        <row r="305">
          <cell r="D305" t="str">
            <v>6427</v>
          </cell>
        </row>
        <row r="306">
          <cell r="D306" t="str">
            <v>6428</v>
          </cell>
        </row>
        <row r="307">
          <cell r="D307" t="str">
            <v>711</v>
          </cell>
        </row>
        <row r="308">
          <cell r="D308" t="str">
            <v>811</v>
          </cell>
        </row>
        <row r="309">
          <cell r="D309" t="str">
            <v>82111</v>
          </cell>
        </row>
        <row r="310">
          <cell r="D310" t="str">
            <v>82112</v>
          </cell>
        </row>
        <row r="311">
          <cell r="D311" t="str">
            <v>82121</v>
          </cell>
        </row>
        <row r="312">
          <cell r="D312" t="str">
            <v>82122</v>
          </cell>
        </row>
        <row r="313">
          <cell r="D313" t="str">
            <v>82123</v>
          </cell>
        </row>
        <row r="314">
          <cell r="D314" t="str">
            <v>82124</v>
          </cell>
        </row>
        <row r="315">
          <cell r="D315" t="str">
            <v>82125</v>
          </cell>
        </row>
        <row r="316">
          <cell r="D316" t="str">
            <v>911</v>
          </cell>
        </row>
        <row r="317">
          <cell r="D317" t="str">
            <v>001</v>
          </cell>
        </row>
        <row r="318">
          <cell r="D318" t="str">
            <v>002</v>
          </cell>
        </row>
        <row r="319">
          <cell r="D319" t="str">
            <v>003</v>
          </cell>
        </row>
        <row r="320">
          <cell r="D320" t="str">
            <v>004</v>
          </cell>
        </row>
        <row r="321">
          <cell r="D321" t="str">
            <v>007</v>
          </cell>
        </row>
        <row r="322">
          <cell r="D322" t="str">
            <v>008</v>
          </cell>
        </row>
      </sheetData>
      <sheetData sheetId="6">
        <row r="10">
          <cell r="M10" t="str">
            <v/>
          </cell>
          <cell r="N10" t="str">
            <v/>
          </cell>
          <cell r="O10" t="str">
            <v/>
          </cell>
          <cell r="P10" t="str">
            <v/>
          </cell>
        </row>
        <row r="11">
          <cell r="F11" t="str">
            <v>336bn</v>
          </cell>
          <cell r="H11" t="str">
            <v>1368an</v>
          </cell>
          <cell r="L11">
            <v>2384683921</v>
          </cell>
          <cell r="M11" t="str">
            <v>336bn</v>
          </cell>
          <cell r="N11" t="str">
            <v>1368an</v>
          </cell>
          <cell r="O11" t="str">
            <v/>
          </cell>
          <cell r="P11" t="str">
            <v/>
          </cell>
          <cell r="Q11" t="str">
            <v>OK</v>
          </cell>
          <cell r="S11" t="str">
            <v>BTTH</v>
          </cell>
        </row>
        <row r="12">
          <cell r="F12" t="str">
            <v>336bn</v>
          </cell>
          <cell r="H12" t="str">
            <v>1368an</v>
          </cell>
          <cell r="L12">
            <v>1997783597</v>
          </cell>
          <cell r="M12" t="str">
            <v>336bn</v>
          </cell>
          <cell r="N12" t="str">
            <v>1368an</v>
          </cell>
          <cell r="O12" t="str">
            <v/>
          </cell>
          <cell r="P12" t="str">
            <v/>
          </cell>
          <cell r="Q12" t="str">
            <v>OK</v>
          </cell>
          <cell r="S12" t="str">
            <v>BTTH</v>
          </cell>
        </row>
        <row r="13">
          <cell r="F13" t="str">
            <v>336bn</v>
          </cell>
          <cell r="H13" t="str">
            <v>1368an</v>
          </cell>
          <cell r="L13">
            <v>205515824</v>
          </cell>
          <cell r="M13" t="str">
            <v>336bn</v>
          </cell>
          <cell r="N13" t="str">
            <v>1368an</v>
          </cell>
          <cell r="O13" t="str">
            <v/>
          </cell>
          <cell r="P13" t="str">
            <v/>
          </cell>
          <cell r="Q13" t="str">
            <v>OK</v>
          </cell>
          <cell r="S13" t="str">
            <v>BTTH</v>
          </cell>
        </row>
        <row r="14">
          <cell r="F14" t="str">
            <v>336bn</v>
          </cell>
          <cell r="H14" t="str">
            <v>1368an</v>
          </cell>
          <cell r="L14">
            <v>2003426724</v>
          </cell>
          <cell r="M14" t="str">
            <v>336bn</v>
          </cell>
          <cell r="N14" t="str">
            <v>1368an</v>
          </cell>
          <cell r="O14" t="str">
            <v/>
          </cell>
          <cell r="P14" t="str">
            <v/>
          </cell>
          <cell r="Q14" t="str">
            <v>OK</v>
          </cell>
          <cell r="S14" t="str">
            <v>BTTH</v>
          </cell>
        </row>
        <row r="15">
          <cell r="F15" t="str">
            <v>3412</v>
          </cell>
          <cell r="H15" t="str">
            <v>22881</v>
          </cell>
          <cell r="L15">
            <v>1000000000</v>
          </cell>
          <cell r="M15" t="str">
            <v>3412</v>
          </cell>
          <cell r="N15" t="str">
            <v>22881</v>
          </cell>
          <cell r="O15" t="str">
            <v/>
          </cell>
          <cell r="P15" t="str">
            <v/>
          </cell>
          <cell r="Q15" t="str">
            <v>OK</v>
          </cell>
          <cell r="S15" t="str">
            <v>BTTH</v>
          </cell>
        </row>
        <row r="16">
          <cell r="M16" t="str">
            <v/>
          </cell>
          <cell r="N16" t="str">
            <v/>
          </cell>
          <cell r="O16" t="str">
            <v/>
          </cell>
          <cell r="P16" t="str">
            <v/>
          </cell>
        </row>
        <row r="17">
          <cell r="F17" t="str">
            <v>5122</v>
          </cell>
          <cell r="H17" t="str">
            <v>6322</v>
          </cell>
          <cell r="L17">
            <v>2778003444.73</v>
          </cell>
          <cell r="M17" t="str">
            <v>4212</v>
          </cell>
          <cell r="N17" t="str">
            <v>4212</v>
          </cell>
          <cell r="O17" t="str">
            <v>5122</v>
          </cell>
          <cell r="P17" t="str">
            <v>6322</v>
          </cell>
          <cell r="Q17" t="str">
            <v>OK</v>
          </cell>
          <cell r="S17" t="str">
            <v>BTTH</v>
          </cell>
        </row>
        <row r="18">
          <cell r="F18" t="str">
            <v>5122</v>
          </cell>
          <cell r="H18" t="str">
            <v>6322</v>
          </cell>
          <cell r="L18">
            <v>489775953</v>
          </cell>
          <cell r="M18" t="str">
            <v>4212</v>
          </cell>
          <cell r="N18" t="str">
            <v>4212</v>
          </cell>
          <cell r="O18" t="str">
            <v>5122</v>
          </cell>
          <cell r="P18" t="str">
            <v>6322</v>
          </cell>
          <cell r="Q18" t="str">
            <v>OK</v>
          </cell>
          <cell r="S18" t="str">
            <v>BTTH</v>
          </cell>
        </row>
        <row r="19">
          <cell r="M19" t="str">
            <v/>
          </cell>
          <cell r="N19" t="str">
            <v/>
          </cell>
          <cell r="O19" t="str">
            <v/>
          </cell>
          <cell r="P19" t="str">
            <v/>
          </cell>
        </row>
        <row r="20">
          <cell r="M20" t="str">
            <v/>
          </cell>
          <cell r="N20" t="str">
            <v/>
          </cell>
          <cell r="O20" t="str">
            <v/>
          </cell>
          <cell r="P20" t="str">
            <v/>
          </cell>
        </row>
        <row r="21">
          <cell r="F21" t="str">
            <v>3411</v>
          </cell>
          <cell r="H21" t="str">
            <v>3151</v>
          </cell>
          <cell r="L21">
            <v>3360634644</v>
          </cell>
          <cell r="M21" t="str">
            <v> -</v>
          </cell>
          <cell r="N21" t="str">
            <v> -</v>
          </cell>
          <cell r="O21" t="str">
            <v> -</v>
          </cell>
          <cell r="P21" t="str">
            <v> -</v>
          </cell>
          <cell r="Q21" t="str">
            <v>Refuse</v>
          </cell>
          <cell r="S21" t="str">
            <v>BTDC</v>
          </cell>
        </row>
        <row r="22">
          <cell r="F22" t="str">
            <v>336bn</v>
          </cell>
          <cell r="H22" t="str">
            <v>3341b</v>
          </cell>
          <cell r="L22">
            <v>5000000</v>
          </cell>
          <cell r="M22" t="str">
            <v> -</v>
          </cell>
          <cell r="N22" t="str">
            <v> -</v>
          </cell>
          <cell r="O22" t="str">
            <v> -</v>
          </cell>
          <cell r="P22" t="str">
            <v> -</v>
          </cell>
          <cell r="Q22" t="str">
            <v>Refuse</v>
          </cell>
          <cell r="S22" t="str">
            <v>BTDC</v>
          </cell>
        </row>
        <row r="23">
          <cell r="F23" t="str">
            <v>336bn</v>
          </cell>
          <cell r="H23" t="str">
            <v>3388bn</v>
          </cell>
          <cell r="L23">
            <v>720</v>
          </cell>
          <cell r="M23" t="str">
            <v> -</v>
          </cell>
          <cell r="N23" t="str">
            <v> -</v>
          </cell>
          <cell r="O23" t="str">
            <v> -</v>
          </cell>
          <cell r="P23" t="str">
            <v> -</v>
          </cell>
          <cell r="Q23" t="str">
            <v>Refuse</v>
          </cell>
          <cell r="S23" t="str">
            <v>BTDC</v>
          </cell>
        </row>
        <row r="24">
          <cell r="F24" t="str">
            <v>642</v>
          </cell>
          <cell r="H24" t="str">
            <v>139n</v>
          </cell>
          <cell r="L24">
            <v>-72754574</v>
          </cell>
          <cell r="M24" t="str">
            <v> -</v>
          </cell>
          <cell r="N24" t="str">
            <v> -</v>
          </cell>
          <cell r="O24" t="str">
            <v> -</v>
          </cell>
          <cell r="P24" t="str">
            <v> -</v>
          </cell>
          <cell r="Q24" t="str">
            <v>Refuse</v>
          </cell>
          <cell r="S24" t="str">
            <v>BTDC</v>
          </cell>
        </row>
        <row r="25">
          <cell r="F25" t="str">
            <v>157</v>
          </cell>
          <cell r="H25" t="str">
            <v>155</v>
          </cell>
          <cell r="L25">
            <v>-16562306</v>
          </cell>
          <cell r="M25" t="str">
            <v> -</v>
          </cell>
          <cell r="N25" t="str">
            <v> -</v>
          </cell>
          <cell r="O25" t="str">
            <v> -</v>
          </cell>
          <cell r="P25" t="str">
            <v> -</v>
          </cell>
          <cell r="Q25" t="str">
            <v>Refuse</v>
          </cell>
          <cell r="S25" t="str">
            <v>BTDC</v>
          </cell>
        </row>
        <row r="26">
          <cell r="F26" t="str">
            <v>2141</v>
          </cell>
          <cell r="H26" t="str">
            <v>2114</v>
          </cell>
          <cell r="L26">
            <v>4289033</v>
          </cell>
          <cell r="M26" t="str">
            <v> -</v>
          </cell>
          <cell r="N26" t="str">
            <v> -</v>
          </cell>
          <cell r="O26" t="str">
            <v> -</v>
          </cell>
          <cell r="P26" t="str">
            <v> -</v>
          </cell>
          <cell r="Q26" t="str">
            <v>Refuse</v>
          </cell>
          <cell r="S26" t="str">
            <v>BTDC</v>
          </cell>
        </row>
        <row r="27">
          <cell r="F27" t="str">
            <v>642</v>
          </cell>
          <cell r="H27" t="str">
            <v>2114</v>
          </cell>
          <cell r="L27">
            <v>7985772</v>
          </cell>
          <cell r="M27" t="str">
            <v> -</v>
          </cell>
          <cell r="N27" t="str">
            <v> -</v>
          </cell>
          <cell r="O27" t="str">
            <v> -</v>
          </cell>
          <cell r="P27" t="str">
            <v> -</v>
          </cell>
          <cell r="Q27" t="str">
            <v>Refuse</v>
          </cell>
          <cell r="S27" t="str">
            <v>BTDC</v>
          </cell>
        </row>
        <row r="28">
          <cell r="F28" t="str">
            <v>2425</v>
          </cell>
          <cell r="H28" t="str">
            <v>2114</v>
          </cell>
          <cell r="L28">
            <v>12274804</v>
          </cell>
          <cell r="M28" t="str">
            <v> -</v>
          </cell>
          <cell r="N28" t="str">
            <v> -</v>
          </cell>
          <cell r="O28" t="str">
            <v> -</v>
          </cell>
          <cell r="P28" t="str">
            <v> -</v>
          </cell>
          <cell r="Q28" t="str">
            <v>Refuse</v>
          </cell>
          <cell r="S28" t="str">
            <v>BTDC</v>
          </cell>
        </row>
        <row r="29">
          <cell r="F29" t="str">
            <v>2114</v>
          </cell>
          <cell r="H29" t="str">
            <v>2425</v>
          </cell>
          <cell r="L29">
            <v>27706334</v>
          </cell>
          <cell r="M29" t="str">
            <v> -</v>
          </cell>
          <cell r="N29" t="str">
            <v> -</v>
          </cell>
          <cell r="O29" t="str">
            <v> -</v>
          </cell>
          <cell r="P29" t="str">
            <v> -</v>
          </cell>
          <cell r="Q29" t="str">
            <v>Refuse</v>
          </cell>
          <cell r="S29" t="str">
            <v>BTDC</v>
          </cell>
        </row>
        <row r="30">
          <cell r="F30" t="str">
            <v>2114</v>
          </cell>
          <cell r="H30" t="str">
            <v>2141</v>
          </cell>
          <cell r="L30">
            <v>10296815</v>
          </cell>
          <cell r="M30" t="str">
            <v> -</v>
          </cell>
          <cell r="N30" t="str">
            <v> -</v>
          </cell>
          <cell r="O30" t="str">
            <v> -</v>
          </cell>
          <cell r="P30" t="str">
            <v> -</v>
          </cell>
          <cell r="Q30" t="str">
            <v>Refuse</v>
          </cell>
          <cell r="S30" t="str">
            <v>BTDC</v>
          </cell>
        </row>
        <row r="31">
          <cell r="F31" t="str">
            <v>2114</v>
          </cell>
          <cell r="H31" t="str">
            <v>642</v>
          </cell>
          <cell r="L31">
            <v>17409519</v>
          </cell>
          <cell r="M31" t="str">
            <v> -</v>
          </cell>
          <cell r="N31" t="str">
            <v> -</v>
          </cell>
          <cell r="O31" t="str">
            <v> -</v>
          </cell>
          <cell r="P31" t="str">
            <v> -</v>
          </cell>
          <cell r="Q31" t="str">
            <v>Refuse</v>
          </cell>
          <cell r="S31" t="str">
            <v>BTDC</v>
          </cell>
        </row>
        <row r="32">
          <cell r="F32" t="str">
            <v>2112</v>
          </cell>
          <cell r="H32" t="str">
            <v>6355</v>
          </cell>
          <cell r="L32">
            <v>65778678</v>
          </cell>
          <cell r="M32" t="str">
            <v> -</v>
          </cell>
          <cell r="N32" t="str">
            <v> -</v>
          </cell>
          <cell r="O32" t="str">
            <v> -</v>
          </cell>
          <cell r="P32" t="str">
            <v> -</v>
          </cell>
          <cell r="Q32" t="str">
            <v>Refuse</v>
          </cell>
          <cell r="S32" t="str">
            <v>BTDC</v>
          </cell>
        </row>
        <row r="33">
          <cell r="F33" t="str">
            <v>6322</v>
          </cell>
          <cell r="H33" t="str">
            <v>2141</v>
          </cell>
          <cell r="L33">
            <v>9135928</v>
          </cell>
          <cell r="M33" t="str">
            <v> -</v>
          </cell>
          <cell r="N33" t="str">
            <v> -</v>
          </cell>
          <cell r="O33" t="str">
            <v> -</v>
          </cell>
          <cell r="P33" t="str">
            <v> -</v>
          </cell>
          <cell r="Q33" t="str">
            <v>Refuse</v>
          </cell>
          <cell r="S33" t="str">
            <v>BTDC</v>
          </cell>
        </row>
        <row r="34">
          <cell r="F34" t="str">
            <v>3411</v>
          </cell>
          <cell r="H34" t="str">
            <v>6351</v>
          </cell>
          <cell r="L34">
            <v>91734363</v>
          </cell>
          <cell r="M34" t="str">
            <v> -</v>
          </cell>
          <cell r="N34" t="str">
            <v> -</v>
          </cell>
          <cell r="O34" t="str">
            <v> -</v>
          </cell>
          <cell r="P34" t="str">
            <v> -</v>
          </cell>
          <cell r="Q34" t="str">
            <v>Refuse</v>
          </cell>
          <cell r="S34" t="str">
            <v>BTDC</v>
          </cell>
        </row>
        <row r="35">
          <cell r="F35" t="str">
            <v>3412</v>
          </cell>
          <cell r="H35" t="str">
            <v>4131</v>
          </cell>
          <cell r="L35">
            <v>57910</v>
          </cell>
          <cell r="M35" t="str">
            <v> -</v>
          </cell>
          <cell r="N35" t="str">
            <v> -</v>
          </cell>
          <cell r="O35" t="str">
            <v> -</v>
          </cell>
          <cell r="P35" t="str">
            <v> -</v>
          </cell>
          <cell r="Q35" t="str">
            <v>Refuse</v>
          </cell>
          <cell r="S35" t="str">
            <v>BTDC</v>
          </cell>
        </row>
        <row r="36">
          <cell r="F36" t="str">
            <v>811</v>
          </cell>
          <cell r="H36" t="str">
            <v>641</v>
          </cell>
          <cell r="L36">
            <v>357963209</v>
          </cell>
          <cell r="M36" t="str">
            <v> -</v>
          </cell>
          <cell r="N36" t="str">
            <v> -</v>
          </cell>
          <cell r="O36" t="str">
            <v> -</v>
          </cell>
          <cell r="P36" t="str">
            <v> -</v>
          </cell>
          <cell r="Q36" t="str">
            <v>Refuse</v>
          </cell>
          <cell r="S36" t="str">
            <v>BTDC</v>
          </cell>
        </row>
        <row r="37">
          <cell r="F37" t="str">
            <v>811</v>
          </cell>
          <cell r="H37" t="str">
            <v>642</v>
          </cell>
          <cell r="L37">
            <v>44650000</v>
          </cell>
          <cell r="M37" t="str">
            <v> -</v>
          </cell>
          <cell r="N37" t="str">
            <v> -</v>
          </cell>
          <cell r="O37" t="str">
            <v> -</v>
          </cell>
          <cell r="P37" t="str">
            <v> -</v>
          </cell>
          <cell r="Q37" t="str">
            <v>Refuse</v>
          </cell>
          <cell r="S37" t="str">
            <v>BTDC</v>
          </cell>
        </row>
        <row r="38">
          <cell r="F38" t="str">
            <v>4131</v>
          </cell>
          <cell r="H38" t="str">
            <v>5156</v>
          </cell>
          <cell r="L38">
            <v>23927898.81</v>
          </cell>
          <cell r="M38" t="str">
            <v> -</v>
          </cell>
          <cell r="N38" t="str">
            <v> -</v>
          </cell>
          <cell r="O38" t="str">
            <v> -</v>
          </cell>
          <cell r="P38" t="str">
            <v> -</v>
          </cell>
          <cell r="Q38" t="str">
            <v>Refuse</v>
          </cell>
          <cell r="S38" t="str">
            <v>BTDC</v>
          </cell>
        </row>
        <row r="39">
          <cell r="F39" t="str">
            <v>2425</v>
          </cell>
          <cell r="H39" t="str">
            <v>142</v>
          </cell>
          <cell r="L39">
            <v>48730833.34</v>
          </cell>
          <cell r="M39" t="str">
            <v> -</v>
          </cell>
          <cell r="N39" t="str">
            <v> -</v>
          </cell>
          <cell r="O39" t="str">
            <v> -</v>
          </cell>
          <cell r="P39" t="str">
            <v> -</v>
          </cell>
          <cell r="Q39" t="str">
            <v>Refuse</v>
          </cell>
          <cell r="S39" t="str">
            <v>BTDC</v>
          </cell>
        </row>
        <row r="40">
          <cell r="F40" t="str">
            <v>1388an</v>
          </cell>
          <cell r="H40" t="str">
            <v>642</v>
          </cell>
          <cell r="L40">
            <v>267463657</v>
          </cell>
          <cell r="M40" t="str">
            <v> -</v>
          </cell>
          <cell r="N40" t="str">
            <v> -</v>
          </cell>
          <cell r="O40" t="str">
            <v> -</v>
          </cell>
          <cell r="P40" t="str">
            <v> -</v>
          </cell>
          <cell r="Q40" t="str">
            <v>Refuse</v>
          </cell>
          <cell r="S40" t="str">
            <v>BTDC</v>
          </cell>
        </row>
        <row r="41">
          <cell r="F41" t="str">
            <v>4211</v>
          </cell>
          <cell r="H41" t="str">
            <v>414</v>
          </cell>
          <cell r="L41">
            <v>-27300</v>
          </cell>
          <cell r="M41" t="str">
            <v> -</v>
          </cell>
          <cell r="N41" t="str">
            <v> -</v>
          </cell>
          <cell r="O41" t="str">
            <v> -</v>
          </cell>
          <cell r="P41" t="str">
            <v> -</v>
          </cell>
          <cell r="Q41" t="str">
            <v>Refuse</v>
          </cell>
          <cell r="S41" t="str">
            <v>BTDC</v>
          </cell>
        </row>
        <row r="42">
          <cell r="F42" t="str">
            <v>4211</v>
          </cell>
          <cell r="H42" t="str">
            <v>415</v>
          </cell>
          <cell r="L42">
            <v>-27300</v>
          </cell>
          <cell r="M42" t="str">
            <v> -</v>
          </cell>
          <cell r="N42" t="str">
            <v> -</v>
          </cell>
          <cell r="O42" t="str">
            <v> -</v>
          </cell>
          <cell r="P42" t="str">
            <v> -</v>
          </cell>
          <cell r="Q42" t="str">
            <v>Refuse</v>
          </cell>
          <cell r="S42" t="str">
            <v>BTDC</v>
          </cell>
        </row>
        <row r="43">
          <cell r="F43" t="str">
            <v>4211</v>
          </cell>
          <cell r="H43" t="str">
            <v>4312</v>
          </cell>
          <cell r="L43">
            <v>-91000</v>
          </cell>
          <cell r="M43" t="str">
            <v> -</v>
          </cell>
          <cell r="N43" t="str">
            <v> -</v>
          </cell>
          <cell r="O43" t="str">
            <v> -</v>
          </cell>
          <cell r="P43" t="str">
            <v> -</v>
          </cell>
          <cell r="Q43" t="str">
            <v>Refuse</v>
          </cell>
          <cell r="S43" t="str">
            <v>BTDC</v>
          </cell>
        </row>
        <row r="44">
          <cell r="F44" t="str">
            <v>4211</v>
          </cell>
          <cell r="H44" t="str">
            <v>4311</v>
          </cell>
          <cell r="L44">
            <v>-36400</v>
          </cell>
          <cell r="M44" t="str">
            <v> -</v>
          </cell>
          <cell r="N44" t="str">
            <v> -</v>
          </cell>
          <cell r="O44" t="str">
            <v> -</v>
          </cell>
          <cell r="P44" t="str">
            <v> -</v>
          </cell>
          <cell r="Q44" t="str">
            <v>Refuse</v>
          </cell>
          <cell r="S44" t="str">
            <v>BTDC</v>
          </cell>
        </row>
        <row r="45">
          <cell r="F45" t="str">
            <v>642</v>
          </cell>
          <cell r="H45" t="str">
            <v>3382b</v>
          </cell>
          <cell r="L45">
            <v>567662555</v>
          </cell>
          <cell r="M45" t="str">
            <v> -</v>
          </cell>
          <cell r="N45" t="str">
            <v> -</v>
          </cell>
          <cell r="O45" t="str">
            <v> -</v>
          </cell>
          <cell r="P45" t="str">
            <v> -</v>
          </cell>
          <cell r="Q45" t="str">
            <v>Refuse</v>
          </cell>
          <cell r="S45" t="str">
            <v>BTDC</v>
          </cell>
        </row>
        <row r="46">
          <cell r="F46" t="str">
            <v>82111</v>
          </cell>
          <cell r="H46" t="str">
            <v>3334b</v>
          </cell>
          <cell r="L46">
            <v>-9750086</v>
          </cell>
          <cell r="M46" t="str">
            <v> -</v>
          </cell>
          <cell r="N46" t="str">
            <v> -</v>
          </cell>
          <cell r="O46" t="str">
            <v> -</v>
          </cell>
          <cell r="P46" t="str">
            <v> -</v>
          </cell>
          <cell r="Q46" t="str">
            <v>Refuse</v>
          </cell>
          <cell r="S46" t="str">
            <v>BTDC</v>
          </cell>
        </row>
        <row r="47">
          <cell r="M47" t="str">
            <v/>
          </cell>
          <cell r="N47" t="str">
            <v/>
          </cell>
          <cell r="O47" t="str">
            <v/>
          </cell>
          <cell r="P47" t="str">
            <v/>
          </cell>
        </row>
        <row r="48">
          <cell r="M48" t="str">
            <v/>
          </cell>
          <cell r="N48" t="str">
            <v/>
          </cell>
          <cell r="O48" t="str">
            <v/>
          </cell>
          <cell r="P48" t="str">
            <v/>
          </cell>
        </row>
        <row r="49">
          <cell r="M49" t="str">
            <v/>
          </cell>
          <cell r="N49" t="str">
            <v/>
          </cell>
          <cell r="O49" t="str">
            <v/>
          </cell>
          <cell r="P49" t="str">
            <v/>
          </cell>
        </row>
        <row r="50">
          <cell r="M50" t="str">
            <v/>
          </cell>
          <cell r="N50" t="str">
            <v/>
          </cell>
          <cell r="O50" t="str">
            <v/>
          </cell>
          <cell r="P50" t="str">
            <v/>
          </cell>
        </row>
        <row r="51">
          <cell r="M51" t="str">
            <v/>
          </cell>
          <cell r="N51" t="str">
            <v/>
          </cell>
          <cell r="O51" t="str">
            <v/>
          </cell>
          <cell r="P51" t="str">
            <v/>
          </cell>
        </row>
        <row r="52">
          <cell r="M52" t="str">
            <v/>
          </cell>
          <cell r="N52" t="str">
            <v/>
          </cell>
          <cell r="O52" t="str">
            <v/>
          </cell>
          <cell r="P52" t="str">
            <v/>
          </cell>
        </row>
        <row r="53">
          <cell r="M53" t="str">
            <v/>
          </cell>
          <cell r="N53" t="str">
            <v/>
          </cell>
          <cell r="O53" t="str">
            <v/>
          </cell>
          <cell r="P53" t="str">
            <v/>
          </cell>
        </row>
        <row r="54">
          <cell r="M54" t="str">
            <v/>
          </cell>
          <cell r="N54" t="str">
            <v/>
          </cell>
          <cell r="O54" t="str">
            <v/>
          </cell>
          <cell r="P54" t="str">
            <v/>
          </cell>
        </row>
        <row r="55">
          <cell r="M55" t="str">
            <v/>
          </cell>
          <cell r="N55" t="str">
            <v/>
          </cell>
          <cell r="O55" t="str">
            <v/>
          </cell>
          <cell r="P55" t="str">
            <v/>
          </cell>
        </row>
        <row r="56">
          <cell r="M56" t="str">
            <v/>
          </cell>
          <cell r="N56" t="str">
            <v/>
          </cell>
          <cell r="O56" t="str">
            <v/>
          </cell>
          <cell r="P56" t="str">
            <v/>
          </cell>
        </row>
        <row r="57">
          <cell r="M57" t="str">
            <v/>
          </cell>
          <cell r="N57" t="str">
            <v/>
          </cell>
          <cell r="O57" t="str">
            <v/>
          </cell>
          <cell r="P57" t="str">
            <v/>
          </cell>
        </row>
        <row r="58">
          <cell r="M58" t="str">
            <v/>
          </cell>
          <cell r="N58" t="str">
            <v/>
          </cell>
          <cell r="O58" t="str">
            <v/>
          </cell>
          <cell r="P58" t="str">
            <v/>
          </cell>
        </row>
        <row r="59">
          <cell r="M59" t="str">
            <v/>
          </cell>
          <cell r="N59" t="str">
            <v/>
          </cell>
          <cell r="O59" t="str">
            <v/>
          </cell>
          <cell r="P59" t="str">
            <v/>
          </cell>
        </row>
        <row r="60">
          <cell r="M60" t="str">
            <v/>
          </cell>
          <cell r="N60" t="str">
            <v/>
          </cell>
          <cell r="O60" t="str">
            <v/>
          </cell>
          <cell r="P60" t="str">
            <v/>
          </cell>
        </row>
        <row r="61">
          <cell r="M61" t="str">
            <v/>
          </cell>
          <cell r="N61" t="str">
            <v/>
          </cell>
          <cell r="O61" t="str">
            <v/>
          </cell>
          <cell r="P61" t="str">
            <v/>
          </cell>
        </row>
        <row r="62">
          <cell r="M62" t="str">
            <v/>
          </cell>
          <cell r="N62" t="str">
            <v/>
          </cell>
          <cell r="O62" t="str">
            <v/>
          </cell>
          <cell r="P62" t="str">
            <v/>
          </cell>
        </row>
        <row r="63">
          <cell r="M63" t="str">
            <v/>
          </cell>
          <cell r="N63" t="str">
            <v/>
          </cell>
          <cell r="O63" t="str">
            <v/>
          </cell>
          <cell r="P63" t="str">
            <v/>
          </cell>
        </row>
        <row r="64">
          <cell r="M64" t="str">
            <v/>
          </cell>
          <cell r="N64" t="str">
            <v/>
          </cell>
          <cell r="O64" t="str">
            <v/>
          </cell>
          <cell r="P64" t="str">
            <v/>
          </cell>
        </row>
        <row r="65">
          <cell r="M65" t="str">
            <v/>
          </cell>
          <cell r="N65" t="str">
            <v/>
          </cell>
          <cell r="O65" t="str">
            <v/>
          </cell>
          <cell r="P65" t="str">
            <v/>
          </cell>
        </row>
        <row r="66">
          <cell r="M66" t="str">
            <v/>
          </cell>
          <cell r="N66" t="str">
            <v/>
          </cell>
          <cell r="O66" t="str">
            <v/>
          </cell>
          <cell r="P66" t="str">
            <v/>
          </cell>
        </row>
        <row r="67">
          <cell r="M67" t="str">
            <v/>
          </cell>
          <cell r="N67" t="str">
            <v/>
          </cell>
          <cell r="O67" t="str">
            <v/>
          </cell>
          <cell r="P67" t="str">
            <v/>
          </cell>
        </row>
        <row r="68">
          <cell r="M68" t="str">
            <v/>
          </cell>
          <cell r="N68" t="str">
            <v/>
          </cell>
          <cell r="O68" t="str">
            <v/>
          </cell>
          <cell r="P68" t="str">
            <v/>
          </cell>
        </row>
        <row r="69">
          <cell r="M69" t="str">
            <v/>
          </cell>
          <cell r="N69" t="str">
            <v/>
          </cell>
          <cell r="O69" t="str">
            <v/>
          </cell>
          <cell r="P69" t="str">
            <v/>
          </cell>
        </row>
        <row r="70">
          <cell r="M70" t="str">
            <v/>
          </cell>
          <cell r="N70" t="str">
            <v/>
          </cell>
          <cell r="O70" t="str">
            <v/>
          </cell>
          <cell r="P70" t="str">
            <v/>
          </cell>
        </row>
        <row r="71">
          <cell r="M71" t="str">
            <v/>
          </cell>
          <cell r="N71" t="str">
            <v/>
          </cell>
          <cell r="O71" t="str">
            <v/>
          </cell>
          <cell r="P71" t="str">
            <v/>
          </cell>
        </row>
        <row r="72">
          <cell r="M72" t="str">
            <v/>
          </cell>
          <cell r="N72" t="str">
            <v/>
          </cell>
          <cell r="O72" t="str">
            <v/>
          </cell>
          <cell r="P72" t="str">
            <v/>
          </cell>
        </row>
        <row r="73">
          <cell r="M73" t="str">
            <v/>
          </cell>
          <cell r="N73" t="str">
            <v/>
          </cell>
          <cell r="O73" t="str">
            <v/>
          </cell>
          <cell r="P73" t="str">
            <v/>
          </cell>
        </row>
        <row r="74">
          <cell r="M74" t="str">
            <v/>
          </cell>
          <cell r="N74" t="str">
            <v/>
          </cell>
          <cell r="O74" t="str">
            <v/>
          </cell>
          <cell r="P74" t="str">
            <v/>
          </cell>
        </row>
        <row r="75">
          <cell r="M75" t="str">
            <v/>
          </cell>
          <cell r="N75" t="str">
            <v/>
          </cell>
          <cell r="O75" t="str">
            <v/>
          </cell>
          <cell r="P75" t="str">
            <v/>
          </cell>
        </row>
        <row r="76">
          <cell r="M76" t="str">
            <v/>
          </cell>
          <cell r="N76" t="str">
            <v/>
          </cell>
          <cell r="O76" t="str">
            <v/>
          </cell>
          <cell r="P76" t="str">
            <v/>
          </cell>
        </row>
        <row r="77">
          <cell r="M77" t="str">
            <v/>
          </cell>
          <cell r="N77" t="str">
            <v/>
          </cell>
          <cell r="O77" t="str">
            <v/>
          </cell>
          <cell r="P77" t="str">
            <v/>
          </cell>
        </row>
        <row r="78">
          <cell r="M78" t="str">
            <v/>
          </cell>
          <cell r="N78" t="str">
            <v/>
          </cell>
          <cell r="O78" t="str">
            <v/>
          </cell>
          <cell r="P78" t="str">
            <v/>
          </cell>
        </row>
        <row r="79">
          <cell r="M79" t="str">
            <v/>
          </cell>
          <cell r="N79" t="str">
            <v/>
          </cell>
          <cell r="O79" t="str">
            <v/>
          </cell>
          <cell r="P79" t="str">
            <v/>
          </cell>
        </row>
        <row r="80">
          <cell r="M80" t="str">
            <v/>
          </cell>
          <cell r="N80" t="str">
            <v/>
          </cell>
          <cell r="O80" t="str">
            <v/>
          </cell>
          <cell r="P80" t="str">
            <v/>
          </cell>
        </row>
        <row r="81">
          <cell r="M81" t="str">
            <v/>
          </cell>
          <cell r="N81" t="str">
            <v/>
          </cell>
          <cell r="O81" t="str">
            <v/>
          </cell>
          <cell r="P81" t="str">
            <v/>
          </cell>
        </row>
        <row r="82">
          <cell r="M82" t="str">
            <v/>
          </cell>
          <cell r="N82" t="str">
            <v/>
          </cell>
          <cell r="O82" t="str">
            <v/>
          </cell>
          <cell r="P82" t="str">
            <v/>
          </cell>
        </row>
        <row r="83">
          <cell r="M83" t="str">
            <v/>
          </cell>
          <cell r="N83" t="str">
            <v/>
          </cell>
          <cell r="O83" t="str">
            <v/>
          </cell>
          <cell r="P83" t="str">
            <v/>
          </cell>
        </row>
        <row r="84">
          <cell r="M84" t="str">
            <v/>
          </cell>
          <cell r="N84" t="str">
            <v/>
          </cell>
          <cell r="O84" t="str">
            <v/>
          </cell>
          <cell r="P84" t="str">
            <v/>
          </cell>
        </row>
        <row r="85">
          <cell r="M85" t="str">
            <v/>
          </cell>
          <cell r="N85" t="str">
            <v/>
          </cell>
          <cell r="O85" t="str">
            <v/>
          </cell>
          <cell r="P85" t="str">
            <v/>
          </cell>
        </row>
        <row r="86">
          <cell r="M86" t="str">
            <v/>
          </cell>
          <cell r="N86" t="str">
            <v/>
          </cell>
          <cell r="O86" t="str">
            <v/>
          </cell>
          <cell r="P86" t="str">
            <v/>
          </cell>
        </row>
        <row r="87">
          <cell r="M87" t="str">
            <v/>
          </cell>
          <cell r="N87" t="str">
            <v/>
          </cell>
          <cell r="O87" t="str">
            <v/>
          </cell>
          <cell r="P87" t="str">
            <v/>
          </cell>
        </row>
        <row r="88">
          <cell r="M88" t="str">
            <v/>
          </cell>
          <cell r="N88" t="str">
            <v/>
          </cell>
          <cell r="O88" t="str">
            <v/>
          </cell>
          <cell r="P88" t="str">
            <v/>
          </cell>
        </row>
        <row r="89">
          <cell r="M89" t="str">
            <v/>
          </cell>
          <cell r="N89" t="str">
            <v/>
          </cell>
          <cell r="O89" t="str">
            <v/>
          </cell>
          <cell r="P89" t="str">
            <v/>
          </cell>
        </row>
        <row r="90">
          <cell r="M90" t="str">
            <v/>
          </cell>
          <cell r="N90" t="str">
            <v/>
          </cell>
          <cell r="O90" t="str">
            <v/>
          </cell>
          <cell r="P90" t="str">
            <v/>
          </cell>
        </row>
        <row r="91">
          <cell r="M91" t="str">
            <v/>
          </cell>
          <cell r="N91" t="str">
            <v/>
          </cell>
          <cell r="O91" t="str">
            <v/>
          </cell>
          <cell r="P91" t="str">
            <v/>
          </cell>
        </row>
        <row r="92">
          <cell r="M92" t="str">
            <v/>
          </cell>
          <cell r="N92" t="str">
            <v/>
          </cell>
          <cell r="O92" t="str">
            <v/>
          </cell>
          <cell r="P92" t="str">
            <v/>
          </cell>
        </row>
        <row r="93">
          <cell r="M93" t="str">
            <v/>
          </cell>
          <cell r="N93" t="str">
            <v/>
          </cell>
          <cell r="O93" t="str">
            <v/>
          </cell>
          <cell r="P93" t="str">
            <v/>
          </cell>
        </row>
        <row r="94">
          <cell r="M94" t="str">
            <v/>
          </cell>
          <cell r="N94" t="str">
            <v/>
          </cell>
          <cell r="O94" t="str">
            <v/>
          </cell>
          <cell r="P94" t="str">
            <v/>
          </cell>
        </row>
        <row r="95">
          <cell r="M95" t="str">
            <v/>
          </cell>
          <cell r="N95" t="str">
            <v/>
          </cell>
          <cell r="O95" t="str">
            <v/>
          </cell>
          <cell r="P95" t="str">
            <v/>
          </cell>
        </row>
        <row r="96">
          <cell r="M96" t="str">
            <v/>
          </cell>
          <cell r="N96" t="str">
            <v/>
          </cell>
          <cell r="O96" t="str">
            <v/>
          </cell>
          <cell r="P96" t="str">
            <v/>
          </cell>
        </row>
        <row r="97">
          <cell r="M97" t="str">
            <v/>
          </cell>
          <cell r="N97" t="str">
            <v/>
          </cell>
          <cell r="O97" t="str">
            <v/>
          </cell>
          <cell r="P97" t="str">
            <v/>
          </cell>
        </row>
        <row r="98">
          <cell r="M98" t="str">
            <v/>
          </cell>
          <cell r="N98" t="str">
            <v/>
          </cell>
          <cell r="O98" t="str">
            <v/>
          </cell>
          <cell r="P98" t="str">
            <v/>
          </cell>
        </row>
        <row r="99">
          <cell r="M99" t="str">
            <v/>
          </cell>
          <cell r="N99" t="str">
            <v/>
          </cell>
          <cell r="O99" t="str">
            <v/>
          </cell>
          <cell r="P99" t="str">
            <v/>
          </cell>
        </row>
        <row r="100">
          <cell r="M100" t="str">
            <v/>
          </cell>
          <cell r="N100" t="str">
            <v/>
          </cell>
          <cell r="O100" t="str">
            <v/>
          </cell>
          <cell r="P100" t="str">
            <v/>
          </cell>
        </row>
        <row r="101">
          <cell r="M101" t="str">
            <v/>
          </cell>
          <cell r="N101" t="str">
            <v/>
          </cell>
          <cell r="O101" t="str">
            <v/>
          </cell>
          <cell r="P101" t="str">
            <v/>
          </cell>
        </row>
        <row r="102">
          <cell r="M102" t="str">
            <v/>
          </cell>
          <cell r="N102" t="str">
            <v/>
          </cell>
          <cell r="O102" t="str">
            <v/>
          </cell>
          <cell r="P102" t="str">
            <v/>
          </cell>
        </row>
        <row r="103">
          <cell r="M103" t="str">
            <v/>
          </cell>
          <cell r="N103" t="str">
            <v/>
          </cell>
          <cell r="O103" t="str">
            <v/>
          </cell>
          <cell r="P103" t="str">
            <v/>
          </cell>
        </row>
        <row r="104">
          <cell r="M104" t="str">
            <v/>
          </cell>
          <cell r="N104" t="str">
            <v/>
          </cell>
          <cell r="O104" t="str">
            <v/>
          </cell>
          <cell r="P104" t="str">
            <v/>
          </cell>
        </row>
        <row r="105">
          <cell r="M105" t="str">
            <v/>
          </cell>
          <cell r="N105" t="str">
            <v/>
          </cell>
          <cell r="O105" t="str">
            <v/>
          </cell>
          <cell r="P105" t="str">
            <v/>
          </cell>
        </row>
        <row r="106">
          <cell r="M106" t="str">
            <v/>
          </cell>
          <cell r="N106" t="str">
            <v/>
          </cell>
          <cell r="O106" t="str">
            <v/>
          </cell>
          <cell r="P106" t="str">
            <v/>
          </cell>
        </row>
        <row r="107">
          <cell r="M107" t="str">
            <v/>
          </cell>
          <cell r="N107" t="str">
            <v/>
          </cell>
          <cell r="O107" t="str">
            <v/>
          </cell>
          <cell r="P107" t="str">
            <v/>
          </cell>
        </row>
        <row r="108">
          <cell r="M108" t="str">
            <v/>
          </cell>
          <cell r="N108" t="str">
            <v/>
          </cell>
          <cell r="O108" t="str">
            <v/>
          </cell>
          <cell r="P108" t="str">
            <v/>
          </cell>
        </row>
        <row r="109">
          <cell r="M109" t="str">
            <v/>
          </cell>
          <cell r="N109" t="str">
            <v/>
          </cell>
          <cell r="O109" t="str">
            <v/>
          </cell>
          <cell r="P109" t="str">
            <v/>
          </cell>
        </row>
        <row r="110">
          <cell r="M110" t="str">
            <v/>
          </cell>
          <cell r="N110" t="str">
            <v/>
          </cell>
          <cell r="O110" t="str">
            <v/>
          </cell>
          <cell r="P110" t="str">
            <v/>
          </cell>
        </row>
        <row r="111">
          <cell r="M111" t="str">
            <v/>
          </cell>
          <cell r="N111" t="str">
            <v/>
          </cell>
          <cell r="O111" t="str">
            <v/>
          </cell>
          <cell r="P111" t="str">
            <v/>
          </cell>
        </row>
        <row r="112">
          <cell r="M112" t="str">
            <v/>
          </cell>
          <cell r="N112" t="str">
            <v/>
          </cell>
          <cell r="O112" t="str">
            <v/>
          </cell>
          <cell r="P112" t="str">
            <v/>
          </cell>
        </row>
        <row r="113">
          <cell r="M113" t="str">
            <v/>
          </cell>
          <cell r="N113" t="str">
            <v/>
          </cell>
          <cell r="O113" t="str">
            <v/>
          </cell>
          <cell r="P113" t="str">
            <v/>
          </cell>
        </row>
        <row r="114">
          <cell r="M114" t="str">
            <v/>
          </cell>
          <cell r="N114" t="str">
            <v/>
          </cell>
          <cell r="O114" t="str">
            <v/>
          </cell>
          <cell r="P114" t="str">
            <v/>
          </cell>
        </row>
        <row r="115">
          <cell r="M115" t="str">
            <v/>
          </cell>
          <cell r="N115" t="str">
            <v/>
          </cell>
          <cell r="O115" t="str">
            <v/>
          </cell>
          <cell r="P115" t="str">
            <v/>
          </cell>
        </row>
        <row r="116">
          <cell r="M116" t="str">
            <v/>
          </cell>
          <cell r="N116" t="str">
            <v/>
          </cell>
          <cell r="O116" t="str">
            <v/>
          </cell>
          <cell r="P116" t="str">
            <v/>
          </cell>
        </row>
        <row r="117">
          <cell r="M117" t="str">
            <v/>
          </cell>
          <cell r="N117" t="str">
            <v/>
          </cell>
          <cell r="O117" t="str">
            <v/>
          </cell>
          <cell r="P117" t="str">
            <v/>
          </cell>
        </row>
        <row r="118">
          <cell r="M118" t="str">
            <v/>
          </cell>
          <cell r="N118" t="str">
            <v/>
          </cell>
          <cell r="O118" t="str">
            <v/>
          </cell>
          <cell r="P118" t="str">
            <v/>
          </cell>
        </row>
        <row r="119">
          <cell r="M119" t="str">
            <v/>
          </cell>
          <cell r="N119" t="str">
            <v/>
          </cell>
          <cell r="O119" t="str">
            <v/>
          </cell>
          <cell r="P119" t="str">
            <v/>
          </cell>
        </row>
        <row r="120">
          <cell r="M120" t="str">
            <v/>
          </cell>
          <cell r="N120" t="str">
            <v/>
          </cell>
          <cell r="O120" t="str">
            <v/>
          </cell>
          <cell r="P120" t="str">
            <v/>
          </cell>
        </row>
        <row r="121">
          <cell r="M121" t="str">
            <v/>
          </cell>
          <cell r="N121" t="str">
            <v/>
          </cell>
          <cell r="O121" t="str">
            <v/>
          </cell>
          <cell r="P121" t="str">
            <v/>
          </cell>
        </row>
        <row r="122">
          <cell r="M122" t="str">
            <v/>
          </cell>
          <cell r="N122" t="str">
            <v/>
          </cell>
          <cell r="O122" t="str">
            <v/>
          </cell>
          <cell r="P122" t="str">
            <v/>
          </cell>
        </row>
        <row r="123">
          <cell r="M123" t="str">
            <v/>
          </cell>
          <cell r="N123" t="str">
            <v/>
          </cell>
          <cell r="O123" t="str">
            <v/>
          </cell>
          <cell r="P123" t="str">
            <v/>
          </cell>
        </row>
        <row r="124">
          <cell r="M124" t="str">
            <v/>
          </cell>
          <cell r="N124" t="str">
            <v/>
          </cell>
          <cell r="O124" t="str">
            <v/>
          </cell>
          <cell r="P124" t="str">
            <v/>
          </cell>
        </row>
        <row r="125">
          <cell r="M125" t="str">
            <v/>
          </cell>
          <cell r="N125" t="str">
            <v/>
          </cell>
          <cell r="O125" t="str">
            <v/>
          </cell>
          <cell r="P125" t="str">
            <v/>
          </cell>
        </row>
        <row r="126">
          <cell r="M126" t="str">
            <v/>
          </cell>
          <cell r="N126" t="str">
            <v/>
          </cell>
          <cell r="O126" t="str">
            <v/>
          </cell>
          <cell r="P126" t="str">
            <v/>
          </cell>
        </row>
        <row r="127">
          <cell r="M127" t="str">
            <v/>
          </cell>
          <cell r="N127" t="str">
            <v/>
          </cell>
          <cell r="O127" t="str">
            <v/>
          </cell>
          <cell r="P127" t="str">
            <v/>
          </cell>
        </row>
        <row r="128">
          <cell r="M128" t="str">
            <v/>
          </cell>
          <cell r="N128" t="str">
            <v/>
          </cell>
          <cell r="O128" t="str">
            <v/>
          </cell>
          <cell r="P128" t="str">
            <v/>
          </cell>
        </row>
        <row r="129">
          <cell r="M129" t="str">
            <v/>
          </cell>
          <cell r="N129" t="str">
            <v/>
          </cell>
          <cell r="O129" t="str">
            <v/>
          </cell>
          <cell r="P129" t="str">
            <v/>
          </cell>
        </row>
        <row r="130">
          <cell r="M130" t="str">
            <v/>
          </cell>
          <cell r="N130" t="str">
            <v/>
          </cell>
          <cell r="O130" t="str">
            <v/>
          </cell>
          <cell r="P130" t="str">
            <v/>
          </cell>
        </row>
        <row r="131">
          <cell r="M131" t="str">
            <v/>
          </cell>
          <cell r="N131" t="str">
            <v/>
          </cell>
          <cell r="O131" t="str">
            <v/>
          </cell>
          <cell r="P131" t="str">
            <v/>
          </cell>
        </row>
        <row r="132">
          <cell r="M132" t="str">
            <v/>
          </cell>
          <cell r="N132" t="str">
            <v/>
          </cell>
          <cell r="O132" t="str">
            <v/>
          </cell>
          <cell r="P132" t="str">
            <v/>
          </cell>
        </row>
        <row r="133">
          <cell r="M133" t="str">
            <v/>
          </cell>
          <cell r="N133" t="str">
            <v/>
          </cell>
          <cell r="O133" t="str">
            <v/>
          </cell>
          <cell r="P133" t="str">
            <v/>
          </cell>
        </row>
        <row r="134">
          <cell r="M134" t="str">
            <v/>
          </cell>
          <cell r="N134" t="str">
            <v/>
          </cell>
          <cell r="O134" t="str">
            <v/>
          </cell>
          <cell r="P134" t="str">
            <v/>
          </cell>
        </row>
        <row r="135">
          <cell r="M135" t="str">
            <v/>
          </cell>
          <cell r="N135" t="str">
            <v/>
          </cell>
          <cell r="O135" t="str">
            <v/>
          </cell>
          <cell r="P135" t="str">
            <v/>
          </cell>
        </row>
        <row r="136">
          <cell r="M136" t="str">
            <v/>
          </cell>
          <cell r="N136" t="str">
            <v/>
          </cell>
          <cell r="O136" t="str">
            <v/>
          </cell>
          <cell r="P136" t="str">
            <v/>
          </cell>
        </row>
        <row r="137">
          <cell r="M137" t="str">
            <v/>
          </cell>
          <cell r="N137" t="str">
            <v/>
          </cell>
          <cell r="O137" t="str">
            <v/>
          </cell>
          <cell r="P137" t="str">
            <v/>
          </cell>
        </row>
        <row r="138">
          <cell r="M138" t="str">
            <v/>
          </cell>
          <cell r="N138" t="str">
            <v/>
          </cell>
          <cell r="O138" t="str">
            <v/>
          </cell>
          <cell r="P138" t="str">
            <v/>
          </cell>
        </row>
        <row r="139">
          <cell r="M139" t="str">
            <v/>
          </cell>
          <cell r="N139" t="str">
            <v/>
          </cell>
          <cell r="O139" t="str">
            <v/>
          </cell>
          <cell r="P139" t="str">
            <v/>
          </cell>
        </row>
        <row r="140">
          <cell r="M140" t="str">
            <v/>
          </cell>
          <cell r="N140" t="str">
            <v/>
          </cell>
          <cell r="O140" t="str">
            <v/>
          </cell>
          <cell r="P140" t="str">
            <v/>
          </cell>
        </row>
        <row r="141">
          <cell r="M141" t="str">
            <v/>
          </cell>
          <cell r="N141" t="str">
            <v/>
          </cell>
          <cell r="O141" t="str">
            <v/>
          </cell>
          <cell r="P141" t="str">
            <v/>
          </cell>
        </row>
        <row r="142">
          <cell r="M142" t="str">
            <v/>
          </cell>
          <cell r="N142" t="str">
            <v/>
          </cell>
          <cell r="O142" t="str">
            <v/>
          </cell>
          <cell r="P142" t="str">
            <v/>
          </cell>
        </row>
        <row r="143">
          <cell r="M143" t="str">
            <v/>
          </cell>
          <cell r="N143" t="str">
            <v/>
          </cell>
          <cell r="O143" t="str">
            <v/>
          </cell>
          <cell r="P143" t="str">
            <v/>
          </cell>
        </row>
        <row r="144">
          <cell r="M144" t="str">
            <v/>
          </cell>
          <cell r="N144" t="str">
            <v/>
          </cell>
          <cell r="O144" t="str">
            <v/>
          </cell>
          <cell r="P144" t="str">
            <v/>
          </cell>
        </row>
        <row r="145">
          <cell r="M145" t="str">
            <v/>
          </cell>
          <cell r="N145" t="str">
            <v/>
          </cell>
          <cell r="O145" t="str">
            <v/>
          </cell>
          <cell r="P145" t="str">
            <v/>
          </cell>
        </row>
        <row r="146">
          <cell r="M146" t="str">
            <v/>
          </cell>
          <cell r="N146" t="str">
            <v/>
          </cell>
          <cell r="O146" t="str">
            <v/>
          </cell>
          <cell r="P146" t="str">
            <v/>
          </cell>
        </row>
        <row r="147">
          <cell r="M147" t="str">
            <v/>
          </cell>
          <cell r="N147" t="str">
            <v/>
          </cell>
          <cell r="O147" t="str">
            <v/>
          </cell>
          <cell r="P147" t="str">
            <v/>
          </cell>
        </row>
        <row r="148">
          <cell r="M148" t="str">
            <v/>
          </cell>
          <cell r="N148" t="str">
            <v/>
          </cell>
          <cell r="O148" t="str">
            <v/>
          </cell>
          <cell r="P148" t="str">
            <v/>
          </cell>
        </row>
        <row r="149">
          <cell r="M149" t="str">
            <v/>
          </cell>
          <cell r="N149" t="str">
            <v/>
          </cell>
          <cell r="O149" t="str">
            <v/>
          </cell>
          <cell r="P149" t="str">
            <v/>
          </cell>
        </row>
        <row r="150">
          <cell r="M150" t="str">
            <v/>
          </cell>
          <cell r="N150" t="str">
            <v/>
          </cell>
          <cell r="O150" t="str">
            <v/>
          </cell>
          <cell r="P150" t="str">
            <v/>
          </cell>
        </row>
        <row r="151">
          <cell r="M151" t="str">
            <v/>
          </cell>
          <cell r="N151" t="str">
            <v/>
          </cell>
          <cell r="O151" t="str">
            <v/>
          </cell>
          <cell r="P151" t="str">
            <v/>
          </cell>
        </row>
        <row r="152">
          <cell r="M152" t="str">
            <v/>
          </cell>
          <cell r="N152" t="str">
            <v/>
          </cell>
          <cell r="O152" t="str">
            <v/>
          </cell>
          <cell r="P152" t="str">
            <v/>
          </cell>
        </row>
        <row r="153">
          <cell r="M153" t="str">
            <v/>
          </cell>
          <cell r="N153" t="str">
            <v/>
          </cell>
          <cell r="O153" t="str">
            <v/>
          </cell>
          <cell r="P153" t="str">
            <v/>
          </cell>
        </row>
        <row r="154">
          <cell r="M154" t="str">
            <v/>
          </cell>
          <cell r="N154" t="str">
            <v/>
          </cell>
          <cell r="O154" t="str">
            <v/>
          </cell>
          <cell r="P154" t="str">
            <v/>
          </cell>
        </row>
        <row r="155">
          <cell r="M155" t="str">
            <v/>
          </cell>
          <cell r="N155" t="str">
            <v/>
          </cell>
          <cell r="O155" t="str">
            <v/>
          </cell>
          <cell r="P155" t="str">
            <v/>
          </cell>
        </row>
        <row r="156">
          <cell r="M156" t="str">
            <v/>
          </cell>
          <cell r="N156" t="str">
            <v/>
          </cell>
          <cell r="O156" t="str">
            <v/>
          </cell>
          <cell r="P156" t="str">
            <v/>
          </cell>
        </row>
        <row r="157">
          <cell r="M157" t="str">
            <v/>
          </cell>
          <cell r="N157" t="str">
            <v/>
          </cell>
          <cell r="O157" t="str">
            <v/>
          </cell>
          <cell r="P157" t="str">
            <v/>
          </cell>
        </row>
        <row r="158">
          <cell r="M158" t="str">
            <v/>
          </cell>
          <cell r="N158" t="str">
            <v/>
          </cell>
          <cell r="O158" t="str">
            <v/>
          </cell>
          <cell r="P158" t="str">
            <v/>
          </cell>
        </row>
        <row r="159">
          <cell r="M159" t="str">
            <v/>
          </cell>
          <cell r="N159" t="str">
            <v/>
          </cell>
          <cell r="O159" t="str">
            <v/>
          </cell>
          <cell r="P159" t="str">
            <v/>
          </cell>
        </row>
        <row r="160">
          <cell r="M160" t="str">
            <v/>
          </cell>
          <cell r="N160" t="str">
            <v/>
          </cell>
          <cell r="O160" t="str">
            <v/>
          </cell>
          <cell r="P160" t="str">
            <v/>
          </cell>
        </row>
        <row r="163">
          <cell r="M163" t="str">
            <v/>
          </cell>
          <cell r="N163" t="str">
            <v/>
          </cell>
          <cell r="O163" t="str">
            <v/>
          </cell>
          <cell r="P163" t="str">
            <v/>
          </cell>
        </row>
        <row r="164">
          <cell r="M164" t="str">
            <v/>
          </cell>
          <cell r="N164" t="str">
            <v/>
          </cell>
          <cell r="O164" t="str">
            <v/>
          </cell>
          <cell r="P164" t="str">
            <v/>
          </cell>
        </row>
        <row r="165">
          <cell r="M165" t="str">
            <v/>
          </cell>
          <cell r="N165" t="str">
            <v/>
          </cell>
          <cell r="O165" t="str">
            <v/>
          </cell>
          <cell r="P165" t="str">
            <v/>
          </cell>
        </row>
        <row r="166">
          <cell r="M166" t="str">
            <v/>
          </cell>
          <cell r="N166" t="str">
            <v/>
          </cell>
          <cell r="O166" t="str">
            <v/>
          </cell>
          <cell r="P166" t="str">
            <v/>
          </cell>
        </row>
        <row r="167">
          <cell r="M167" t="str">
            <v/>
          </cell>
          <cell r="N167" t="str">
            <v/>
          </cell>
          <cell r="O167" t="str">
            <v/>
          </cell>
          <cell r="P167" t="str">
            <v/>
          </cell>
        </row>
        <row r="168">
          <cell r="M168" t="str">
            <v/>
          </cell>
          <cell r="N168" t="str">
            <v/>
          </cell>
          <cell r="O168" t="str">
            <v/>
          </cell>
          <cell r="P168" t="str">
            <v/>
          </cell>
        </row>
        <row r="169">
          <cell r="M169" t="str">
            <v/>
          </cell>
          <cell r="N169" t="str">
            <v/>
          </cell>
          <cell r="O169" t="str">
            <v/>
          </cell>
          <cell r="P169" t="str">
            <v/>
          </cell>
        </row>
        <row r="170">
          <cell r="M170" t="str">
            <v/>
          </cell>
          <cell r="N170" t="str">
            <v/>
          </cell>
          <cell r="O170" t="str">
            <v/>
          </cell>
          <cell r="P170" t="str">
            <v/>
          </cell>
        </row>
        <row r="171">
          <cell r="M171" t="str">
            <v/>
          </cell>
          <cell r="N171" t="str">
            <v/>
          </cell>
          <cell r="O171" t="str">
            <v/>
          </cell>
          <cell r="P171" t="str">
            <v/>
          </cell>
        </row>
        <row r="172">
          <cell r="M172" t="str">
            <v/>
          </cell>
          <cell r="N172" t="str">
            <v/>
          </cell>
          <cell r="O172" t="str">
            <v/>
          </cell>
          <cell r="P172" t="str">
            <v/>
          </cell>
        </row>
        <row r="173">
          <cell r="M173" t="str">
            <v/>
          </cell>
          <cell r="N173" t="str">
            <v/>
          </cell>
          <cell r="O173" t="str">
            <v/>
          </cell>
          <cell r="P173" t="str">
            <v/>
          </cell>
        </row>
        <row r="174">
          <cell r="M174" t="str">
            <v/>
          </cell>
          <cell r="N174" t="str">
            <v/>
          </cell>
          <cell r="O174" t="str">
            <v/>
          </cell>
          <cell r="P174" t="str">
            <v/>
          </cell>
        </row>
        <row r="175">
          <cell r="M175" t="str">
            <v/>
          </cell>
          <cell r="N175" t="str">
            <v/>
          </cell>
          <cell r="O175" t="str">
            <v/>
          </cell>
          <cell r="P175" t="str">
            <v/>
          </cell>
        </row>
        <row r="176">
          <cell r="M176" t="str">
            <v/>
          </cell>
          <cell r="N176" t="str">
            <v/>
          </cell>
          <cell r="O176" t="str">
            <v/>
          </cell>
          <cell r="P176" t="str">
            <v/>
          </cell>
        </row>
        <row r="177">
          <cell r="M177" t="str">
            <v/>
          </cell>
          <cell r="N177" t="str">
            <v/>
          </cell>
          <cell r="O177" t="str">
            <v/>
          </cell>
          <cell r="P177" t="str">
            <v/>
          </cell>
        </row>
        <row r="178">
          <cell r="M178" t="str">
            <v/>
          </cell>
          <cell r="N178" t="str">
            <v/>
          </cell>
          <cell r="O178" t="str">
            <v/>
          </cell>
          <cell r="P178" t="str">
            <v/>
          </cell>
        </row>
        <row r="179">
          <cell r="M179" t="str">
            <v/>
          </cell>
          <cell r="N179" t="str">
            <v/>
          </cell>
          <cell r="O179" t="str">
            <v/>
          </cell>
          <cell r="P179" t="str">
            <v/>
          </cell>
        </row>
        <row r="180">
          <cell r="M180" t="str">
            <v/>
          </cell>
          <cell r="N180" t="str">
            <v/>
          </cell>
          <cell r="O180" t="str">
            <v/>
          </cell>
          <cell r="P180" t="str">
            <v/>
          </cell>
        </row>
        <row r="181">
          <cell r="M181" t="str">
            <v/>
          </cell>
          <cell r="N181" t="str">
            <v/>
          </cell>
          <cell r="O181" t="str">
            <v/>
          </cell>
          <cell r="P181" t="str">
            <v/>
          </cell>
        </row>
        <row r="182">
          <cell r="M182" t="str">
            <v/>
          </cell>
          <cell r="N182" t="str">
            <v/>
          </cell>
          <cell r="O182" t="str">
            <v/>
          </cell>
          <cell r="P182" t="str">
            <v/>
          </cell>
        </row>
        <row r="183">
          <cell r="M183" t="str">
            <v/>
          </cell>
          <cell r="N183" t="str">
            <v/>
          </cell>
          <cell r="O183" t="str">
            <v/>
          </cell>
          <cell r="P183" t="str">
            <v/>
          </cell>
        </row>
        <row r="184">
          <cell r="M184" t="str">
            <v/>
          </cell>
          <cell r="N184" t="str">
            <v/>
          </cell>
          <cell r="O184" t="str">
            <v/>
          </cell>
          <cell r="P184" t="str">
            <v/>
          </cell>
        </row>
        <row r="185">
          <cell r="M185" t="str">
            <v/>
          </cell>
          <cell r="N185" t="str">
            <v/>
          </cell>
          <cell r="O185" t="str">
            <v/>
          </cell>
          <cell r="P185" t="str">
            <v/>
          </cell>
        </row>
        <row r="186">
          <cell r="M186" t="str">
            <v/>
          </cell>
          <cell r="N186" t="str">
            <v/>
          </cell>
          <cell r="O186" t="str">
            <v/>
          </cell>
          <cell r="P186" t="str">
            <v/>
          </cell>
        </row>
        <row r="187">
          <cell r="M187" t="str">
            <v/>
          </cell>
          <cell r="N187" t="str">
            <v/>
          </cell>
          <cell r="O187" t="str">
            <v/>
          </cell>
          <cell r="P187" t="str">
            <v/>
          </cell>
        </row>
        <row r="188">
          <cell r="M188" t="str">
            <v/>
          </cell>
          <cell r="N188" t="str">
            <v/>
          </cell>
          <cell r="O188" t="str">
            <v/>
          </cell>
          <cell r="P188" t="str">
            <v/>
          </cell>
        </row>
        <row r="189">
          <cell r="M189" t="str">
            <v/>
          </cell>
          <cell r="N189" t="str">
            <v/>
          </cell>
          <cell r="O189" t="str">
            <v/>
          </cell>
          <cell r="P189" t="str">
            <v/>
          </cell>
        </row>
        <row r="190">
          <cell r="M190" t="str">
            <v/>
          </cell>
          <cell r="N190" t="str">
            <v/>
          </cell>
          <cell r="O190" t="str">
            <v/>
          </cell>
          <cell r="P190" t="str">
            <v/>
          </cell>
        </row>
        <row r="191">
          <cell r="M191" t="str">
            <v/>
          </cell>
          <cell r="N191" t="str">
            <v/>
          </cell>
          <cell r="O191" t="str">
            <v/>
          </cell>
          <cell r="P191" t="str">
            <v/>
          </cell>
        </row>
        <row r="192">
          <cell r="M192" t="str">
            <v/>
          </cell>
          <cell r="N192" t="str">
            <v/>
          </cell>
          <cell r="O192" t="str">
            <v/>
          </cell>
          <cell r="P192" t="str">
            <v/>
          </cell>
        </row>
        <row r="193">
          <cell r="M193" t="str">
            <v/>
          </cell>
          <cell r="N193" t="str">
            <v/>
          </cell>
          <cell r="O193" t="str">
            <v/>
          </cell>
          <cell r="P193" t="str">
            <v/>
          </cell>
        </row>
        <row r="194">
          <cell r="M194" t="str">
            <v/>
          </cell>
          <cell r="N194" t="str">
            <v/>
          </cell>
          <cell r="O194" t="str">
            <v/>
          </cell>
          <cell r="P194" t="str">
            <v/>
          </cell>
        </row>
        <row r="195">
          <cell r="M195" t="str">
            <v/>
          </cell>
          <cell r="N195" t="str">
            <v/>
          </cell>
          <cell r="O195" t="str">
            <v/>
          </cell>
          <cell r="P195" t="str">
            <v/>
          </cell>
        </row>
        <row r="196">
          <cell r="M196" t="str">
            <v/>
          </cell>
          <cell r="N196" t="str">
            <v/>
          </cell>
          <cell r="O196" t="str">
            <v/>
          </cell>
          <cell r="P196" t="str">
            <v/>
          </cell>
        </row>
        <row r="197">
          <cell r="M197" t="str">
            <v/>
          </cell>
          <cell r="N197" t="str">
            <v/>
          </cell>
          <cell r="O197" t="str">
            <v/>
          </cell>
          <cell r="P197" t="str">
            <v/>
          </cell>
        </row>
        <row r="198">
          <cell r="M198" t="str">
            <v/>
          </cell>
          <cell r="N198" t="str">
            <v/>
          </cell>
          <cell r="O198" t="str">
            <v/>
          </cell>
          <cell r="P198" t="str">
            <v/>
          </cell>
        </row>
        <row r="199">
          <cell r="M199" t="str">
            <v/>
          </cell>
          <cell r="N199" t="str">
            <v/>
          </cell>
          <cell r="O199" t="str">
            <v/>
          </cell>
          <cell r="P199" t="str">
            <v/>
          </cell>
        </row>
        <row r="200">
          <cell r="M200" t="str">
            <v/>
          </cell>
          <cell r="N200" t="str">
            <v/>
          </cell>
          <cell r="O200" t="str">
            <v/>
          </cell>
          <cell r="P200" t="str">
            <v/>
          </cell>
        </row>
        <row r="201">
          <cell r="M201" t="str">
            <v/>
          </cell>
          <cell r="N201" t="str">
            <v/>
          </cell>
          <cell r="O201" t="str">
            <v/>
          </cell>
          <cell r="P201" t="str">
            <v/>
          </cell>
        </row>
        <row r="202">
          <cell r="M202" t="str">
            <v/>
          </cell>
          <cell r="N202" t="str">
            <v/>
          </cell>
          <cell r="O202" t="str">
            <v/>
          </cell>
          <cell r="P202" t="str">
            <v/>
          </cell>
        </row>
        <row r="203">
          <cell r="M203" t="str">
            <v/>
          </cell>
          <cell r="N203" t="str">
            <v/>
          </cell>
          <cell r="O203" t="str">
            <v/>
          </cell>
          <cell r="P203" t="str">
            <v/>
          </cell>
        </row>
        <row r="204">
          <cell r="M204" t="str">
            <v/>
          </cell>
          <cell r="N204" t="str">
            <v/>
          </cell>
          <cell r="O204" t="str">
            <v/>
          </cell>
          <cell r="P204" t="str">
            <v/>
          </cell>
        </row>
        <row r="205">
          <cell r="M205" t="str">
            <v/>
          </cell>
          <cell r="N205" t="str">
            <v/>
          </cell>
          <cell r="O205" t="str">
            <v/>
          </cell>
          <cell r="P205" t="str">
            <v/>
          </cell>
        </row>
        <row r="206">
          <cell r="M206" t="str">
            <v/>
          </cell>
          <cell r="N206" t="str">
            <v/>
          </cell>
          <cell r="O206" t="str">
            <v/>
          </cell>
          <cell r="P206" t="str">
            <v/>
          </cell>
        </row>
        <row r="207">
          <cell r="M207" t="str">
            <v/>
          </cell>
          <cell r="N207" t="str">
            <v/>
          </cell>
          <cell r="O207" t="str">
            <v/>
          </cell>
          <cell r="P207" t="str">
            <v/>
          </cell>
        </row>
        <row r="208">
          <cell r="M208" t="str">
            <v/>
          </cell>
          <cell r="N208" t="str">
            <v/>
          </cell>
          <cell r="O208" t="str">
            <v/>
          </cell>
          <cell r="P208" t="str">
            <v/>
          </cell>
        </row>
        <row r="209">
          <cell r="M209" t="str">
            <v/>
          </cell>
          <cell r="N209" t="str">
            <v/>
          </cell>
          <cell r="O209" t="str">
            <v/>
          </cell>
          <cell r="P209" t="str">
            <v/>
          </cell>
        </row>
        <row r="210">
          <cell r="M210" t="str">
            <v/>
          </cell>
          <cell r="N210" t="str">
            <v/>
          </cell>
          <cell r="O210" t="str">
            <v/>
          </cell>
          <cell r="P210" t="str">
            <v/>
          </cell>
        </row>
        <row r="211">
          <cell r="M211" t="str">
            <v/>
          </cell>
          <cell r="N211" t="str">
            <v/>
          </cell>
          <cell r="O211" t="str">
            <v/>
          </cell>
          <cell r="P211" t="str">
            <v/>
          </cell>
        </row>
        <row r="212">
          <cell r="M212" t="str">
            <v/>
          </cell>
          <cell r="N212" t="str">
            <v/>
          </cell>
          <cell r="O212" t="str">
            <v/>
          </cell>
          <cell r="P212" t="str">
            <v/>
          </cell>
        </row>
        <row r="213">
          <cell r="M213" t="str">
            <v/>
          </cell>
          <cell r="N213" t="str">
            <v/>
          </cell>
          <cell r="O213" t="str">
            <v/>
          </cell>
          <cell r="P213" t="str">
            <v/>
          </cell>
        </row>
        <row r="214">
          <cell r="M214" t="str">
            <v/>
          </cell>
          <cell r="N214" t="str">
            <v/>
          </cell>
          <cell r="O214" t="str">
            <v/>
          </cell>
          <cell r="P214" t="str">
            <v/>
          </cell>
        </row>
        <row r="215">
          <cell r="M215" t="str">
            <v/>
          </cell>
          <cell r="N215" t="str">
            <v/>
          </cell>
          <cell r="O215" t="str">
            <v/>
          </cell>
          <cell r="P215" t="str">
            <v/>
          </cell>
        </row>
        <row r="216">
          <cell r="M216" t="str">
            <v/>
          </cell>
          <cell r="N216" t="str">
            <v/>
          </cell>
          <cell r="O216" t="str">
            <v/>
          </cell>
          <cell r="P216" t="str">
            <v/>
          </cell>
        </row>
        <row r="217">
          <cell r="M217" t="str">
            <v/>
          </cell>
          <cell r="N217" t="str">
            <v/>
          </cell>
          <cell r="O217" t="str">
            <v/>
          </cell>
          <cell r="P217" t="str">
            <v/>
          </cell>
        </row>
        <row r="218">
          <cell r="M218" t="str">
            <v/>
          </cell>
          <cell r="N218" t="str">
            <v/>
          </cell>
          <cell r="O218" t="str">
            <v/>
          </cell>
          <cell r="P218" t="str">
            <v/>
          </cell>
        </row>
        <row r="219">
          <cell r="M219" t="str">
            <v/>
          </cell>
          <cell r="N219" t="str">
            <v/>
          </cell>
          <cell r="O219" t="str">
            <v/>
          </cell>
          <cell r="P219" t="str">
            <v/>
          </cell>
        </row>
        <row r="220">
          <cell r="M220" t="str">
            <v/>
          </cell>
          <cell r="N220" t="str">
            <v/>
          </cell>
          <cell r="O220" t="str">
            <v/>
          </cell>
          <cell r="P220" t="str">
            <v/>
          </cell>
        </row>
        <row r="221">
          <cell r="M221" t="str">
            <v/>
          </cell>
          <cell r="N221" t="str">
            <v/>
          </cell>
          <cell r="O221" t="str">
            <v/>
          </cell>
          <cell r="P221" t="str">
            <v/>
          </cell>
        </row>
        <row r="222">
          <cell r="M222" t="str">
            <v/>
          </cell>
          <cell r="N222" t="str">
            <v/>
          </cell>
          <cell r="O222" t="str">
            <v/>
          </cell>
          <cell r="P222" t="str">
            <v/>
          </cell>
        </row>
        <row r="223">
          <cell r="M223" t="str">
            <v/>
          </cell>
          <cell r="N223" t="str">
            <v/>
          </cell>
          <cell r="O223" t="str">
            <v/>
          </cell>
          <cell r="P223" t="str">
            <v/>
          </cell>
        </row>
        <row r="224">
          <cell r="M224" t="str">
            <v/>
          </cell>
          <cell r="N224" t="str">
            <v/>
          </cell>
          <cell r="O224" t="str">
            <v/>
          </cell>
          <cell r="P224" t="str">
            <v/>
          </cell>
        </row>
        <row r="225">
          <cell r="M225" t="str">
            <v/>
          </cell>
          <cell r="N225" t="str">
            <v/>
          </cell>
          <cell r="O225" t="str">
            <v/>
          </cell>
          <cell r="P225" t="str">
            <v/>
          </cell>
        </row>
        <row r="226">
          <cell r="M226" t="str">
            <v/>
          </cell>
          <cell r="N226" t="str">
            <v/>
          </cell>
          <cell r="O226" t="str">
            <v/>
          </cell>
          <cell r="P226" t="str">
            <v/>
          </cell>
        </row>
        <row r="227">
          <cell r="M227" t="str">
            <v/>
          </cell>
          <cell r="N227" t="str">
            <v/>
          </cell>
          <cell r="O227" t="str">
            <v/>
          </cell>
          <cell r="P227" t="str">
            <v/>
          </cell>
        </row>
        <row r="228">
          <cell r="M228" t="str">
            <v/>
          </cell>
          <cell r="N228" t="str">
            <v/>
          </cell>
          <cell r="O228" t="str">
            <v/>
          </cell>
          <cell r="P228" t="str">
            <v/>
          </cell>
        </row>
        <row r="229">
          <cell r="M229" t="str">
            <v/>
          </cell>
          <cell r="N229" t="str">
            <v/>
          </cell>
          <cell r="O229" t="str">
            <v/>
          </cell>
          <cell r="P229" t="str">
            <v/>
          </cell>
        </row>
        <row r="230">
          <cell r="M230" t="str">
            <v/>
          </cell>
          <cell r="N230" t="str">
            <v/>
          </cell>
          <cell r="O230" t="str">
            <v/>
          </cell>
          <cell r="P230" t="str">
            <v/>
          </cell>
        </row>
        <row r="231">
          <cell r="M231" t="str">
            <v/>
          </cell>
          <cell r="N231" t="str">
            <v/>
          </cell>
          <cell r="O231" t="str">
            <v/>
          </cell>
          <cell r="P231" t="str">
            <v/>
          </cell>
        </row>
        <row r="232">
          <cell r="M232" t="str">
            <v/>
          </cell>
          <cell r="N232" t="str">
            <v/>
          </cell>
          <cell r="O232" t="str">
            <v/>
          </cell>
          <cell r="P232" t="str">
            <v/>
          </cell>
        </row>
        <row r="233">
          <cell r="M233" t="str">
            <v/>
          </cell>
          <cell r="N233" t="str">
            <v/>
          </cell>
          <cell r="O233" t="str">
            <v/>
          </cell>
          <cell r="P233" t="str">
            <v/>
          </cell>
        </row>
        <row r="234">
          <cell r="M234" t="str">
            <v/>
          </cell>
          <cell r="N234" t="str">
            <v/>
          </cell>
          <cell r="O234" t="str">
            <v/>
          </cell>
          <cell r="P234" t="str">
            <v/>
          </cell>
        </row>
        <row r="235">
          <cell r="M235" t="str">
            <v/>
          </cell>
          <cell r="N235" t="str">
            <v/>
          </cell>
          <cell r="O235" t="str">
            <v/>
          </cell>
          <cell r="P235" t="str">
            <v/>
          </cell>
        </row>
        <row r="236">
          <cell r="M236" t="str">
            <v/>
          </cell>
          <cell r="N236" t="str">
            <v/>
          </cell>
          <cell r="O236" t="str">
            <v/>
          </cell>
          <cell r="P236" t="str">
            <v/>
          </cell>
        </row>
        <row r="237">
          <cell r="M237" t="str">
            <v/>
          </cell>
          <cell r="N237" t="str">
            <v/>
          </cell>
          <cell r="O237" t="str">
            <v/>
          </cell>
          <cell r="P237" t="str">
            <v/>
          </cell>
        </row>
        <row r="238">
          <cell r="M238" t="str">
            <v/>
          </cell>
          <cell r="N238" t="str">
            <v/>
          </cell>
          <cell r="O238" t="str">
            <v/>
          </cell>
          <cell r="P238" t="str">
            <v/>
          </cell>
        </row>
        <row r="239">
          <cell r="M239" t="str">
            <v/>
          </cell>
          <cell r="N239" t="str">
            <v/>
          </cell>
          <cell r="O239" t="str">
            <v/>
          </cell>
          <cell r="P239" t="str">
            <v/>
          </cell>
        </row>
        <row r="240">
          <cell r="M240" t="str">
            <v/>
          </cell>
          <cell r="N240" t="str">
            <v/>
          </cell>
          <cell r="O240" t="str">
            <v/>
          </cell>
          <cell r="P240" t="str">
            <v/>
          </cell>
        </row>
        <row r="241">
          <cell r="M241" t="str">
            <v/>
          </cell>
          <cell r="N241" t="str">
            <v/>
          </cell>
          <cell r="O241" t="str">
            <v/>
          </cell>
          <cell r="P241" t="str">
            <v/>
          </cell>
        </row>
        <row r="242">
          <cell r="M242" t="str">
            <v/>
          </cell>
          <cell r="N242" t="str">
            <v/>
          </cell>
          <cell r="O242" t="str">
            <v/>
          </cell>
          <cell r="P242" t="str">
            <v/>
          </cell>
        </row>
        <row r="243">
          <cell r="M243" t="str">
            <v/>
          </cell>
          <cell r="N243" t="str">
            <v/>
          </cell>
          <cell r="O243" t="str">
            <v/>
          </cell>
          <cell r="P243" t="str">
            <v/>
          </cell>
        </row>
        <row r="244">
          <cell r="M244" t="str">
            <v/>
          </cell>
          <cell r="N244" t="str">
            <v/>
          </cell>
          <cell r="O244" t="str">
            <v/>
          </cell>
          <cell r="P244" t="str">
            <v/>
          </cell>
        </row>
        <row r="245">
          <cell r="M245" t="str">
            <v/>
          </cell>
          <cell r="N245" t="str">
            <v/>
          </cell>
          <cell r="O245" t="str">
            <v/>
          </cell>
          <cell r="P245" t="str">
            <v/>
          </cell>
        </row>
        <row r="246">
          <cell r="M246" t="str">
            <v/>
          </cell>
          <cell r="N246" t="str">
            <v/>
          </cell>
          <cell r="O246" t="str">
            <v/>
          </cell>
          <cell r="P246" t="str">
            <v/>
          </cell>
        </row>
        <row r="247">
          <cell r="M247" t="str">
            <v/>
          </cell>
          <cell r="N247" t="str">
            <v/>
          </cell>
          <cell r="O247" t="str">
            <v/>
          </cell>
          <cell r="P247" t="str">
            <v/>
          </cell>
        </row>
        <row r="248">
          <cell r="M248" t="str">
            <v/>
          </cell>
          <cell r="N248" t="str">
            <v/>
          </cell>
          <cell r="O248" t="str">
            <v/>
          </cell>
          <cell r="P248" t="str">
            <v/>
          </cell>
        </row>
        <row r="249">
          <cell r="M249" t="str">
            <v/>
          </cell>
          <cell r="N249" t="str">
            <v/>
          </cell>
          <cell r="O249" t="str">
            <v/>
          </cell>
          <cell r="P249" t="str">
            <v/>
          </cell>
        </row>
        <row r="250">
          <cell r="M250" t="str">
            <v/>
          </cell>
          <cell r="N250" t="str">
            <v/>
          </cell>
          <cell r="O250" t="str">
            <v/>
          </cell>
          <cell r="P250" t="str">
            <v/>
          </cell>
        </row>
        <row r="251">
          <cell r="M251" t="str">
            <v/>
          </cell>
          <cell r="N251" t="str">
            <v/>
          </cell>
          <cell r="O251" t="str">
            <v/>
          </cell>
          <cell r="P251" t="str">
            <v/>
          </cell>
        </row>
        <row r="252">
          <cell r="M252" t="str">
            <v/>
          </cell>
          <cell r="N252" t="str">
            <v/>
          </cell>
          <cell r="O252" t="str">
            <v/>
          </cell>
          <cell r="P252" t="str">
            <v/>
          </cell>
        </row>
        <row r="253">
          <cell r="M253" t="str">
            <v/>
          </cell>
          <cell r="N253" t="str">
            <v/>
          </cell>
          <cell r="O253" t="str">
            <v/>
          </cell>
          <cell r="P253" t="str">
            <v/>
          </cell>
        </row>
        <row r="254">
          <cell r="M254" t="str">
            <v/>
          </cell>
          <cell r="N254" t="str">
            <v/>
          </cell>
          <cell r="O254" t="str">
            <v/>
          </cell>
          <cell r="P254" t="str">
            <v/>
          </cell>
        </row>
        <row r="255">
          <cell r="M255" t="str">
            <v/>
          </cell>
          <cell r="N255" t="str">
            <v/>
          </cell>
          <cell r="O255" t="str">
            <v/>
          </cell>
          <cell r="P255" t="str">
            <v/>
          </cell>
        </row>
        <row r="256">
          <cell r="M256" t="str">
            <v/>
          </cell>
          <cell r="N256" t="str">
            <v/>
          </cell>
          <cell r="O256" t="str">
            <v/>
          </cell>
          <cell r="P256" t="str">
            <v/>
          </cell>
        </row>
        <row r="257">
          <cell r="M257" t="str">
            <v/>
          </cell>
          <cell r="N257" t="str">
            <v/>
          </cell>
          <cell r="O257" t="str">
            <v/>
          </cell>
          <cell r="P257" t="str">
            <v/>
          </cell>
        </row>
        <row r="258">
          <cell r="M258" t="str">
            <v/>
          </cell>
          <cell r="N258" t="str">
            <v/>
          </cell>
          <cell r="O258" t="str">
            <v/>
          </cell>
          <cell r="P258" t="str">
            <v/>
          </cell>
        </row>
        <row r="259">
          <cell r="M259" t="str">
            <v/>
          </cell>
          <cell r="N259" t="str">
            <v/>
          </cell>
          <cell r="O259" t="str">
            <v/>
          </cell>
          <cell r="P259" t="str">
            <v/>
          </cell>
        </row>
        <row r="260">
          <cell r="M260" t="str">
            <v/>
          </cell>
          <cell r="N260" t="str">
            <v/>
          </cell>
          <cell r="O260" t="str">
            <v/>
          </cell>
          <cell r="P260" t="str">
            <v/>
          </cell>
        </row>
        <row r="261">
          <cell r="M261" t="str">
            <v/>
          </cell>
          <cell r="N261" t="str">
            <v/>
          </cell>
          <cell r="O261" t="str">
            <v/>
          </cell>
          <cell r="P261" t="str">
            <v/>
          </cell>
        </row>
        <row r="262">
          <cell r="M262" t="str">
            <v/>
          </cell>
          <cell r="N262" t="str">
            <v/>
          </cell>
          <cell r="O262" t="str">
            <v/>
          </cell>
          <cell r="P262" t="str">
            <v/>
          </cell>
        </row>
        <row r="263">
          <cell r="M263" t="str">
            <v/>
          </cell>
          <cell r="N263" t="str">
            <v/>
          </cell>
          <cell r="O263" t="str">
            <v/>
          </cell>
          <cell r="P263" t="str">
            <v/>
          </cell>
        </row>
        <row r="264">
          <cell r="M264" t="str">
            <v/>
          </cell>
          <cell r="N264" t="str">
            <v/>
          </cell>
          <cell r="O264" t="str">
            <v/>
          </cell>
          <cell r="P264" t="str">
            <v/>
          </cell>
        </row>
        <row r="265">
          <cell r="M265" t="str">
            <v/>
          </cell>
          <cell r="N265" t="str">
            <v/>
          </cell>
          <cell r="O265" t="str">
            <v/>
          </cell>
          <cell r="P265" t="str">
            <v/>
          </cell>
        </row>
        <row r="266">
          <cell r="M266" t="str">
            <v/>
          </cell>
          <cell r="N266" t="str">
            <v/>
          </cell>
          <cell r="O266" t="str">
            <v/>
          </cell>
          <cell r="P266" t="str">
            <v/>
          </cell>
        </row>
        <row r="267">
          <cell r="M267" t="str">
            <v/>
          </cell>
          <cell r="N267" t="str">
            <v/>
          </cell>
          <cell r="O267" t="str">
            <v/>
          </cell>
          <cell r="P267" t="str">
            <v/>
          </cell>
        </row>
        <row r="268">
          <cell r="M268" t="str">
            <v/>
          </cell>
          <cell r="N268" t="str">
            <v/>
          </cell>
          <cell r="O268" t="str">
            <v/>
          </cell>
          <cell r="P268" t="str">
            <v/>
          </cell>
        </row>
        <row r="269">
          <cell r="M269" t="str">
            <v/>
          </cell>
          <cell r="N269" t="str">
            <v/>
          </cell>
          <cell r="O269" t="str">
            <v/>
          </cell>
          <cell r="P269" t="str">
            <v/>
          </cell>
        </row>
        <row r="270">
          <cell r="M270" t="str">
            <v/>
          </cell>
          <cell r="N270" t="str">
            <v/>
          </cell>
          <cell r="O270" t="str">
            <v/>
          </cell>
          <cell r="P270" t="str">
            <v/>
          </cell>
        </row>
        <row r="271">
          <cell r="M271" t="str">
            <v/>
          </cell>
          <cell r="N271" t="str">
            <v/>
          </cell>
          <cell r="O271" t="str">
            <v/>
          </cell>
          <cell r="P271" t="str">
            <v/>
          </cell>
        </row>
        <row r="272">
          <cell r="M272" t="str">
            <v/>
          </cell>
          <cell r="N272" t="str">
            <v/>
          </cell>
          <cell r="O272" t="str">
            <v/>
          </cell>
          <cell r="P272" t="str">
            <v/>
          </cell>
        </row>
        <row r="273">
          <cell r="M273" t="str">
            <v/>
          </cell>
          <cell r="N273" t="str">
            <v/>
          </cell>
          <cell r="O273" t="str">
            <v/>
          </cell>
          <cell r="P273" t="str">
            <v/>
          </cell>
        </row>
        <row r="274">
          <cell r="M274" t="str">
            <v/>
          </cell>
          <cell r="N274" t="str">
            <v/>
          </cell>
          <cell r="O274" t="str">
            <v/>
          </cell>
          <cell r="P274" t="str">
            <v/>
          </cell>
        </row>
        <row r="275">
          <cell r="M275" t="str">
            <v/>
          </cell>
          <cell r="N275" t="str">
            <v/>
          </cell>
          <cell r="O275" t="str">
            <v/>
          </cell>
          <cell r="P275" t="str">
            <v/>
          </cell>
        </row>
        <row r="276">
          <cell r="M276" t="str">
            <v/>
          </cell>
          <cell r="N276" t="str">
            <v/>
          </cell>
          <cell r="O276" t="str">
            <v/>
          </cell>
          <cell r="P276" t="str">
            <v/>
          </cell>
        </row>
        <row r="277">
          <cell r="M277" t="str">
            <v/>
          </cell>
          <cell r="N277" t="str">
            <v/>
          </cell>
          <cell r="O277" t="str">
            <v/>
          </cell>
          <cell r="P277" t="str">
            <v/>
          </cell>
        </row>
        <row r="278">
          <cell r="M278" t="str">
            <v/>
          </cell>
          <cell r="N278" t="str">
            <v/>
          </cell>
          <cell r="O278" t="str">
            <v/>
          </cell>
          <cell r="P278" t="str">
            <v/>
          </cell>
        </row>
        <row r="279">
          <cell r="M279" t="str">
            <v/>
          </cell>
          <cell r="N279" t="str">
            <v/>
          </cell>
          <cell r="O279" t="str">
            <v/>
          </cell>
          <cell r="P279" t="str">
            <v/>
          </cell>
        </row>
        <row r="280">
          <cell r="M280" t="str">
            <v/>
          </cell>
          <cell r="N280" t="str">
            <v/>
          </cell>
          <cell r="O280" t="str">
            <v/>
          </cell>
          <cell r="P280" t="str">
            <v/>
          </cell>
        </row>
        <row r="281">
          <cell r="M281" t="str">
            <v/>
          </cell>
          <cell r="N281" t="str">
            <v/>
          </cell>
          <cell r="O281" t="str">
            <v/>
          </cell>
          <cell r="P281" t="str">
            <v/>
          </cell>
        </row>
        <row r="282">
          <cell r="M282" t="str">
            <v/>
          </cell>
          <cell r="N282" t="str">
            <v/>
          </cell>
          <cell r="O282" t="str">
            <v/>
          </cell>
          <cell r="P282" t="str">
            <v/>
          </cell>
        </row>
        <row r="283">
          <cell r="M283" t="str">
            <v/>
          </cell>
          <cell r="N283" t="str">
            <v/>
          </cell>
          <cell r="O283" t="str">
            <v/>
          </cell>
          <cell r="P283" t="str">
            <v/>
          </cell>
        </row>
        <row r="284">
          <cell r="M284" t="str">
            <v/>
          </cell>
          <cell r="N284" t="str">
            <v/>
          </cell>
          <cell r="O284" t="str">
            <v/>
          </cell>
          <cell r="P284" t="str">
            <v/>
          </cell>
        </row>
        <row r="285">
          <cell r="M285" t="str">
            <v/>
          </cell>
          <cell r="N285" t="str">
            <v/>
          </cell>
          <cell r="O285" t="str">
            <v/>
          </cell>
          <cell r="P285" t="str">
            <v/>
          </cell>
        </row>
        <row r="286">
          <cell r="M286" t="str">
            <v/>
          </cell>
          <cell r="N286" t="str">
            <v/>
          </cell>
          <cell r="O286" t="str">
            <v/>
          </cell>
          <cell r="P286" t="str">
            <v/>
          </cell>
        </row>
        <row r="287">
          <cell r="M287" t="str">
            <v/>
          </cell>
          <cell r="N287" t="str">
            <v/>
          </cell>
          <cell r="O287" t="str">
            <v/>
          </cell>
          <cell r="P287" t="str">
            <v/>
          </cell>
        </row>
        <row r="288">
          <cell r="M288" t="str">
            <v/>
          </cell>
          <cell r="N288" t="str">
            <v/>
          </cell>
          <cell r="O288" t="str">
            <v/>
          </cell>
          <cell r="P288" t="str">
            <v/>
          </cell>
        </row>
        <row r="289">
          <cell r="M289" t="str">
            <v/>
          </cell>
          <cell r="N289" t="str">
            <v/>
          </cell>
          <cell r="O289" t="str">
            <v/>
          </cell>
          <cell r="P289" t="str">
            <v/>
          </cell>
        </row>
        <row r="290">
          <cell r="M290" t="str">
            <v/>
          </cell>
          <cell r="N290" t="str">
            <v/>
          </cell>
          <cell r="O290" t="str">
            <v/>
          </cell>
          <cell r="P290" t="str">
            <v/>
          </cell>
        </row>
        <row r="291">
          <cell r="M291" t="str">
            <v/>
          </cell>
          <cell r="N291" t="str">
            <v/>
          </cell>
          <cell r="O291" t="str">
            <v/>
          </cell>
          <cell r="P291" t="str">
            <v/>
          </cell>
        </row>
        <row r="292">
          <cell r="M292" t="str">
            <v/>
          </cell>
          <cell r="N292" t="str">
            <v/>
          </cell>
          <cell r="O292" t="str">
            <v/>
          </cell>
          <cell r="P292" t="str">
            <v/>
          </cell>
        </row>
        <row r="293">
          <cell r="M293" t="str">
            <v/>
          </cell>
          <cell r="N293" t="str">
            <v/>
          </cell>
          <cell r="O293" t="str">
            <v/>
          </cell>
          <cell r="P293" t="str">
            <v/>
          </cell>
        </row>
        <row r="294">
          <cell r="M294" t="str">
            <v/>
          </cell>
          <cell r="N294" t="str">
            <v/>
          </cell>
          <cell r="O294" t="str">
            <v/>
          </cell>
          <cell r="P294" t="str">
            <v/>
          </cell>
        </row>
        <row r="295">
          <cell r="M295" t="str">
            <v/>
          </cell>
          <cell r="N295" t="str">
            <v/>
          </cell>
          <cell r="O295" t="str">
            <v/>
          </cell>
          <cell r="P295" t="str">
            <v/>
          </cell>
        </row>
        <row r="296">
          <cell r="M296" t="str">
            <v/>
          </cell>
          <cell r="N296" t="str">
            <v/>
          </cell>
          <cell r="O296" t="str">
            <v/>
          </cell>
          <cell r="P296" t="str">
            <v/>
          </cell>
        </row>
        <row r="297">
          <cell r="M297" t="str">
            <v/>
          </cell>
          <cell r="N297" t="str">
            <v/>
          </cell>
          <cell r="O297" t="str">
            <v/>
          </cell>
          <cell r="P297" t="str">
            <v/>
          </cell>
        </row>
        <row r="298">
          <cell r="M298" t="str">
            <v/>
          </cell>
          <cell r="N298" t="str">
            <v/>
          </cell>
          <cell r="O298" t="str">
            <v/>
          </cell>
          <cell r="P298" t="str">
            <v/>
          </cell>
        </row>
        <row r="299">
          <cell r="M299" t="str">
            <v/>
          </cell>
          <cell r="N299" t="str">
            <v/>
          </cell>
          <cell r="O299" t="str">
            <v/>
          </cell>
          <cell r="P299" t="str">
            <v/>
          </cell>
        </row>
        <row r="300">
          <cell r="M300" t="str">
            <v/>
          </cell>
          <cell r="N300" t="str">
            <v/>
          </cell>
          <cell r="O300" t="str">
            <v/>
          </cell>
          <cell r="P300" t="str">
            <v/>
          </cell>
        </row>
        <row r="301">
          <cell r="M301" t="str">
            <v/>
          </cell>
          <cell r="N301" t="str">
            <v/>
          </cell>
          <cell r="O301" t="str">
            <v/>
          </cell>
          <cell r="P301" t="str">
            <v/>
          </cell>
        </row>
        <row r="302">
          <cell r="M302" t="str">
            <v/>
          </cell>
          <cell r="N302" t="str">
            <v/>
          </cell>
          <cell r="O302" t="str">
            <v/>
          </cell>
          <cell r="P302" t="str">
            <v/>
          </cell>
        </row>
        <row r="303">
          <cell r="M303" t="str">
            <v/>
          </cell>
          <cell r="N303" t="str">
            <v/>
          </cell>
          <cell r="O303" t="str">
            <v/>
          </cell>
          <cell r="P303" t="str">
            <v/>
          </cell>
        </row>
        <row r="304">
          <cell r="M304" t="str">
            <v/>
          </cell>
          <cell r="N304" t="str">
            <v/>
          </cell>
          <cell r="O304" t="str">
            <v/>
          </cell>
          <cell r="P304" t="str">
            <v/>
          </cell>
        </row>
        <row r="305">
          <cell r="M305" t="str">
            <v/>
          </cell>
          <cell r="N305" t="str">
            <v/>
          </cell>
          <cell r="O305" t="str">
            <v/>
          </cell>
          <cell r="P305" t="str">
            <v/>
          </cell>
        </row>
        <row r="306">
          <cell r="M306" t="str">
            <v/>
          </cell>
          <cell r="N306" t="str">
            <v/>
          </cell>
          <cell r="O306" t="str">
            <v/>
          </cell>
          <cell r="P306" t="str">
            <v/>
          </cell>
        </row>
        <row r="307">
          <cell r="M307" t="str">
            <v/>
          </cell>
          <cell r="N307" t="str">
            <v/>
          </cell>
          <cell r="O307" t="str">
            <v/>
          </cell>
          <cell r="P307" t="str">
            <v/>
          </cell>
        </row>
        <row r="308">
          <cell r="M308" t="str">
            <v/>
          </cell>
          <cell r="N308" t="str">
            <v/>
          </cell>
          <cell r="O308" t="str">
            <v/>
          </cell>
          <cell r="P308" t="str">
            <v/>
          </cell>
        </row>
        <row r="309">
          <cell r="M309" t="str">
            <v/>
          </cell>
          <cell r="N309" t="str">
            <v/>
          </cell>
          <cell r="O309" t="str">
            <v/>
          </cell>
          <cell r="P309" t="str">
            <v/>
          </cell>
        </row>
        <row r="310">
          <cell r="M310" t="str">
            <v/>
          </cell>
          <cell r="N310" t="str">
            <v/>
          </cell>
          <cell r="O310" t="str">
            <v/>
          </cell>
          <cell r="P310" t="str">
            <v/>
          </cell>
        </row>
        <row r="311">
          <cell r="M311" t="str">
            <v/>
          </cell>
          <cell r="N311" t="str">
            <v/>
          </cell>
          <cell r="O311" t="str">
            <v/>
          </cell>
          <cell r="P311" t="str">
            <v/>
          </cell>
        </row>
        <row r="312">
          <cell r="M312" t="str">
            <v/>
          </cell>
          <cell r="N312" t="str">
            <v/>
          </cell>
          <cell r="O312" t="str">
            <v/>
          </cell>
          <cell r="P312" t="str">
            <v/>
          </cell>
        </row>
        <row r="313">
          <cell r="M313" t="str">
            <v/>
          </cell>
          <cell r="N313" t="str">
            <v/>
          </cell>
          <cell r="O313" t="str">
            <v/>
          </cell>
          <cell r="P313" t="str">
            <v/>
          </cell>
        </row>
      </sheetData>
      <sheetData sheetId="9">
        <row r="10">
          <cell r="D10" t="str">
            <v>100</v>
          </cell>
          <cell r="P10">
            <v>154232757409</v>
          </cell>
          <cell r="S10">
            <v>147641347343</v>
          </cell>
          <cell r="AG10">
            <v>150676076202</v>
          </cell>
        </row>
        <row r="12">
          <cell r="D12" t="str">
            <v>110</v>
          </cell>
          <cell r="P12">
            <v>7428190811.73</v>
          </cell>
          <cell r="S12">
            <v>7428190811.73</v>
          </cell>
          <cell r="AG12">
            <v>26953615488</v>
          </cell>
        </row>
        <row r="13">
          <cell r="D13" t="str">
            <v>111</v>
          </cell>
          <cell r="P13">
            <v>7428190811.73</v>
          </cell>
        </row>
        <row r="14">
          <cell r="B14" t="str">
            <v>1111</v>
          </cell>
          <cell r="D14" t="str">
            <v>111a</v>
          </cell>
          <cell r="P14">
            <v>3568100535.46</v>
          </cell>
        </row>
        <row r="15">
          <cell r="B15" t="str">
            <v>1112</v>
          </cell>
          <cell r="D15" t="str">
            <v>111b</v>
          </cell>
          <cell r="P15">
            <v>0</v>
          </cell>
        </row>
        <row r="16">
          <cell r="B16" t="str">
            <v>1113</v>
          </cell>
          <cell r="D16" t="str">
            <v>111c</v>
          </cell>
          <cell r="P16">
            <v>0</v>
          </cell>
        </row>
        <row r="17">
          <cell r="B17" t="str">
            <v>1121</v>
          </cell>
          <cell r="D17" t="str">
            <v>111d</v>
          </cell>
          <cell r="P17">
            <v>3860090276.27</v>
          </cell>
        </row>
        <row r="18">
          <cell r="B18" t="str">
            <v>1122</v>
          </cell>
          <cell r="D18" t="str">
            <v>111e</v>
          </cell>
          <cell r="P18">
            <v>0</v>
          </cell>
        </row>
        <row r="19">
          <cell r="B19" t="str">
            <v>1123</v>
          </cell>
          <cell r="D19" t="str">
            <v>111f</v>
          </cell>
          <cell r="P19">
            <v>0</v>
          </cell>
        </row>
        <row r="20">
          <cell r="B20" t="str">
            <v>1131</v>
          </cell>
          <cell r="D20" t="str">
            <v>111g</v>
          </cell>
          <cell r="P20">
            <v>0</v>
          </cell>
        </row>
        <row r="21">
          <cell r="B21" t="str">
            <v>1132</v>
          </cell>
          <cell r="D21" t="str">
            <v>111h</v>
          </cell>
          <cell r="P21">
            <v>0</v>
          </cell>
        </row>
        <row r="22">
          <cell r="D22" t="str">
            <v>112</v>
          </cell>
          <cell r="P22">
            <v>0</v>
          </cell>
        </row>
        <row r="23">
          <cell r="B23" t="str">
            <v>121t</v>
          </cell>
          <cell r="D23" t="str">
            <v>112a</v>
          </cell>
          <cell r="P23">
            <v>0</v>
          </cell>
        </row>
        <row r="24">
          <cell r="B24" t="str">
            <v>128t</v>
          </cell>
          <cell r="D24" t="str">
            <v>112b</v>
          </cell>
          <cell r="P24">
            <v>0</v>
          </cell>
        </row>
        <row r="26">
          <cell r="D26" t="str">
            <v>120</v>
          </cell>
          <cell r="P26">
            <v>23739380000</v>
          </cell>
        </row>
        <row r="27">
          <cell r="D27" t="str">
            <v>121</v>
          </cell>
          <cell r="P27">
            <v>23739380000</v>
          </cell>
        </row>
        <row r="28">
          <cell r="B28" t="str">
            <v>1211</v>
          </cell>
          <cell r="D28" t="str">
            <v>121a</v>
          </cell>
          <cell r="P28">
            <v>0</v>
          </cell>
        </row>
        <row r="29">
          <cell r="B29" t="str">
            <v>1212</v>
          </cell>
          <cell r="D29" t="str">
            <v>121b</v>
          </cell>
          <cell r="P29">
            <v>0</v>
          </cell>
        </row>
        <row r="30">
          <cell r="B30" t="str">
            <v>1281</v>
          </cell>
          <cell r="D30" t="str">
            <v>121c</v>
          </cell>
          <cell r="P30">
            <v>0</v>
          </cell>
        </row>
        <row r="31">
          <cell r="B31" t="str">
            <v>1288</v>
          </cell>
          <cell r="D31" t="str">
            <v>121d</v>
          </cell>
          <cell r="P31">
            <v>23739380000</v>
          </cell>
        </row>
        <row r="32">
          <cell r="B32" t="str">
            <v>129</v>
          </cell>
          <cell r="D32" t="str">
            <v>129</v>
          </cell>
          <cell r="P32">
            <v>0</v>
          </cell>
        </row>
        <row r="34">
          <cell r="D34" t="str">
            <v>130</v>
          </cell>
          <cell r="P34">
            <v>68117064017.72</v>
          </cell>
          <cell r="S34">
            <v>61525653951.72</v>
          </cell>
          <cell r="AG34">
            <v>47856310591</v>
          </cell>
        </row>
        <row r="35">
          <cell r="B35" t="str">
            <v>131an</v>
          </cell>
          <cell r="D35" t="str">
            <v>131</v>
          </cell>
          <cell r="P35">
            <v>52661795614.95</v>
          </cell>
        </row>
        <row r="36">
          <cell r="B36" t="str">
            <v>331an</v>
          </cell>
          <cell r="D36" t="str">
            <v>132</v>
          </cell>
          <cell r="P36">
            <v>7334882790.77</v>
          </cell>
        </row>
        <row r="37">
          <cell r="D37" t="str">
            <v>133</v>
          </cell>
          <cell r="P37">
            <v>6591410066</v>
          </cell>
        </row>
        <row r="38">
          <cell r="B38" t="str">
            <v>1368an</v>
          </cell>
          <cell r="D38" t="str">
            <v>133a</v>
          </cell>
          <cell r="P38">
            <v>6591410066</v>
          </cell>
        </row>
        <row r="39">
          <cell r="B39" t="str">
            <v>336an</v>
          </cell>
          <cell r="D39" t="str">
            <v>133b</v>
          </cell>
          <cell r="P39">
            <v>0</v>
          </cell>
        </row>
        <row r="40">
          <cell r="B40" t="str">
            <v>337a</v>
          </cell>
          <cell r="D40" t="str">
            <v>134</v>
          </cell>
          <cell r="P40">
            <v>0</v>
          </cell>
        </row>
        <row r="41">
          <cell r="D41" t="str">
            <v>135</v>
          </cell>
          <cell r="P41">
            <v>2255269127</v>
          </cell>
        </row>
        <row r="42">
          <cell r="B42" t="str">
            <v>1385an</v>
          </cell>
          <cell r="D42" t="str">
            <v>135a</v>
          </cell>
          <cell r="P42">
            <v>0</v>
          </cell>
        </row>
        <row r="43">
          <cell r="B43" t="str">
            <v>1388a1</v>
          </cell>
          <cell r="D43" t="str">
            <v>135b</v>
          </cell>
          <cell r="P43">
            <v>0</v>
          </cell>
        </row>
        <row r="44">
          <cell r="B44" t="str">
            <v>1388an</v>
          </cell>
          <cell r="D44" t="str">
            <v>135c</v>
          </cell>
          <cell r="P44">
            <v>1257117864</v>
          </cell>
        </row>
        <row r="45">
          <cell r="B45" t="str">
            <v>3341a</v>
          </cell>
          <cell r="D45" t="str">
            <v>135d</v>
          </cell>
          <cell r="P45">
            <v>998151263</v>
          </cell>
        </row>
        <row r="46">
          <cell r="B46" t="str">
            <v>3348a</v>
          </cell>
          <cell r="D46" t="str">
            <v>135e</v>
          </cell>
          <cell r="P46">
            <v>0</v>
          </cell>
        </row>
        <row r="47">
          <cell r="B47" t="str">
            <v>3382a</v>
          </cell>
          <cell r="D47" t="str">
            <v>135f</v>
          </cell>
          <cell r="P47">
            <v>0</v>
          </cell>
        </row>
        <row r="48">
          <cell r="B48" t="str">
            <v>3383a</v>
          </cell>
          <cell r="D48" t="str">
            <v>135g</v>
          </cell>
          <cell r="P48">
            <v>0</v>
          </cell>
        </row>
        <row r="49">
          <cell r="B49" t="str">
            <v>3384a</v>
          </cell>
          <cell r="D49" t="str">
            <v>135h</v>
          </cell>
          <cell r="P49">
            <v>0</v>
          </cell>
        </row>
        <row r="50">
          <cell r="B50" t="str">
            <v>3385a</v>
          </cell>
          <cell r="D50" t="str">
            <v>135i</v>
          </cell>
          <cell r="P50">
            <v>0</v>
          </cell>
        </row>
        <row r="51">
          <cell r="B51" t="str">
            <v>3386a</v>
          </cell>
          <cell r="D51" t="str">
            <v>135j</v>
          </cell>
          <cell r="P51">
            <v>0</v>
          </cell>
        </row>
        <row r="52">
          <cell r="B52" t="str">
            <v>3387an</v>
          </cell>
          <cell r="D52" t="str">
            <v>135k</v>
          </cell>
          <cell r="P52">
            <v>0</v>
          </cell>
        </row>
        <row r="53">
          <cell r="B53" t="str">
            <v>3388a1</v>
          </cell>
          <cell r="D53" t="str">
            <v>135l</v>
          </cell>
          <cell r="P53">
            <v>0</v>
          </cell>
        </row>
        <row r="54">
          <cell r="B54" t="str">
            <v>3388a2</v>
          </cell>
          <cell r="D54" t="str">
            <v>135m</v>
          </cell>
          <cell r="P54">
            <v>0</v>
          </cell>
        </row>
        <row r="55">
          <cell r="B55" t="str">
            <v>3388an</v>
          </cell>
          <cell r="D55" t="str">
            <v>135n</v>
          </cell>
          <cell r="P55">
            <v>0</v>
          </cell>
        </row>
        <row r="56">
          <cell r="B56" t="str">
            <v>139n</v>
          </cell>
          <cell r="D56" t="str">
            <v>139</v>
          </cell>
          <cell r="P56">
            <v>-726293581</v>
          </cell>
        </row>
        <row r="58">
          <cell r="D58" t="str">
            <v>140</v>
          </cell>
          <cell r="P58">
            <v>50007982737.15</v>
          </cell>
          <cell r="S58">
            <v>50007982737.15</v>
          </cell>
          <cell r="AG58">
            <v>51780090804</v>
          </cell>
        </row>
        <row r="59">
          <cell r="D59" t="str">
            <v>141</v>
          </cell>
          <cell r="P59">
            <v>53879219211.15</v>
          </cell>
        </row>
        <row r="60">
          <cell r="B60" t="str">
            <v>151</v>
          </cell>
          <cell r="D60" t="str">
            <v>141a</v>
          </cell>
          <cell r="P60">
            <v>0</v>
          </cell>
        </row>
        <row r="61">
          <cell r="B61" t="str">
            <v>152</v>
          </cell>
          <cell r="D61" t="str">
            <v>141b</v>
          </cell>
          <cell r="P61">
            <v>12546828909.72</v>
          </cell>
        </row>
        <row r="62">
          <cell r="B62" t="str">
            <v>153</v>
          </cell>
          <cell r="D62" t="str">
            <v>141c</v>
          </cell>
          <cell r="P62">
            <v>48009624</v>
          </cell>
        </row>
        <row r="63">
          <cell r="B63" t="str">
            <v>154</v>
          </cell>
          <cell r="D63" t="str">
            <v>141d</v>
          </cell>
          <cell r="P63">
            <v>19854536032.11</v>
          </cell>
        </row>
        <row r="64">
          <cell r="B64" t="str">
            <v>155</v>
          </cell>
          <cell r="D64" t="str">
            <v>141e</v>
          </cell>
          <cell r="P64">
            <v>12158133089</v>
          </cell>
        </row>
        <row r="65">
          <cell r="B65" t="str">
            <v>1561</v>
          </cell>
          <cell r="D65" t="str">
            <v>141f</v>
          </cell>
          <cell r="P65">
            <v>710237870.32</v>
          </cell>
        </row>
        <row r="66">
          <cell r="B66" t="str">
            <v>1562</v>
          </cell>
          <cell r="D66" t="str">
            <v>141g</v>
          </cell>
          <cell r="P66">
            <v>0</v>
          </cell>
        </row>
        <row r="67">
          <cell r="B67" t="str">
            <v>1567</v>
          </cell>
          <cell r="D67" t="str">
            <v>141h</v>
          </cell>
          <cell r="P67">
            <v>0</v>
          </cell>
        </row>
        <row r="68">
          <cell r="B68" t="str">
            <v>157</v>
          </cell>
          <cell r="D68" t="str">
            <v>141i</v>
          </cell>
          <cell r="P68">
            <v>8561473686</v>
          </cell>
        </row>
        <row r="69">
          <cell r="B69" t="str">
            <v>158</v>
          </cell>
          <cell r="D69" t="str">
            <v>141j</v>
          </cell>
          <cell r="P69">
            <v>0</v>
          </cell>
        </row>
        <row r="70">
          <cell r="B70" t="str">
            <v>159</v>
          </cell>
          <cell r="D70" t="str">
            <v>149</v>
          </cell>
          <cell r="P70">
            <v>-3871236474</v>
          </cell>
        </row>
        <row r="72">
          <cell r="D72" t="str">
            <v>150</v>
          </cell>
          <cell r="P72">
            <v>4940139842.4</v>
          </cell>
        </row>
        <row r="73">
          <cell r="B73" t="str">
            <v>142</v>
          </cell>
          <cell r="D73" t="str">
            <v>151</v>
          </cell>
          <cell r="P73">
            <v>0</v>
          </cell>
        </row>
        <row r="74">
          <cell r="D74" t="str">
            <v>152</v>
          </cell>
          <cell r="P74">
            <v>3928195340.37</v>
          </cell>
        </row>
        <row r="75">
          <cell r="B75" t="str">
            <v>1331a</v>
          </cell>
          <cell r="D75" t="str">
            <v>152a</v>
          </cell>
          <cell r="P75">
            <v>3928195340.37</v>
          </cell>
        </row>
        <row r="76">
          <cell r="B76" t="str">
            <v>1332a</v>
          </cell>
          <cell r="D76" t="str">
            <v>152b</v>
          </cell>
          <cell r="P76">
            <v>0</v>
          </cell>
        </row>
        <row r="77">
          <cell r="B77" t="str">
            <v>1331b</v>
          </cell>
          <cell r="D77" t="str">
            <v>152c</v>
          </cell>
          <cell r="P77">
            <v>0</v>
          </cell>
        </row>
        <row r="78">
          <cell r="B78" t="str">
            <v>1332b</v>
          </cell>
          <cell r="D78" t="str">
            <v>152d</v>
          </cell>
          <cell r="P78">
            <v>0</v>
          </cell>
        </row>
        <row r="79">
          <cell r="D79" t="str">
            <v>154</v>
          </cell>
          <cell r="P79">
            <v>36000</v>
          </cell>
        </row>
        <row r="80">
          <cell r="B80" t="str">
            <v>33311a</v>
          </cell>
          <cell r="D80" t="str">
            <v>154a</v>
          </cell>
          <cell r="P80">
            <v>0</v>
          </cell>
        </row>
        <row r="81">
          <cell r="B81" t="str">
            <v>33312a</v>
          </cell>
          <cell r="D81" t="str">
            <v>154b</v>
          </cell>
          <cell r="P81">
            <v>0</v>
          </cell>
        </row>
        <row r="82">
          <cell r="B82" t="str">
            <v>3332a</v>
          </cell>
          <cell r="D82" t="str">
            <v>154c</v>
          </cell>
          <cell r="P82">
            <v>0</v>
          </cell>
        </row>
        <row r="83">
          <cell r="B83" t="str">
            <v>3333a</v>
          </cell>
          <cell r="D83" t="str">
            <v>154d</v>
          </cell>
          <cell r="P83">
            <v>0</v>
          </cell>
        </row>
        <row r="84">
          <cell r="B84" t="str">
            <v>3334a</v>
          </cell>
          <cell r="D84" t="str">
            <v>154e</v>
          </cell>
          <cell r="P84">
            <v>0</v>
          </cell>
        </row>
        <row r="85">
          <cell r="B85" t="str">
            <v>3335a</v>
          </cell>
          <cell r="D85" t="str">
            <v>154f</v>
          </cell>
          <cell r="P85">
            <v>0</v>
          </cell>
        </row>
        <row r="86">
          <cell r="B86" t="str">
            <v>3336a</v>
          </cell>
          <cell r="D86" t="str">
            <v>154g</v>
          </cell>
          <cell r="P86">
            <v>0</v>
          </cell>
        </row>
        <row r="87">
          <cell r="B87" t="str">
            <v>3337a</v>
          </cell>
          <cell r="D87" t="str">
            <v>154h</v>
          </cell>
          <cell r="P87">
            <v>36000</v>
          </cell>
        </row>
        <row r="88">
          <cell r="B88" t="str">
            <v>3338a</v>
          </cell>
          <cell r="D88" t="str">
            <v>154i</v>
          </cell>
          <cell r="P88">
            <v>0</v>
          </cell>
        </row>
        <row r="89">
          <cell r="B89" t="str">
            <v>3339a1</v>
          </cell>
          <cell r="D89" t="str">
            <v>154j</v>
          </cell>
          <cell r="P89">
            <v>0</v>
          </cell>
        </row>
        <row r="90">
          <cell r="B90" t="str">
            <v>3339a2</v>
          </cell>
          <cell r="D90" t="str">
            <v>154k</v>
          </cell>
          <cell r="P90">
            <v>0</v>
          </cell>
        </row>
        <row r="91">
          <cell r="D91" t="str">
            <v>158</v>
          </cell>
          <cell r="P91">
            <v>1011908502.03</v>
          </cell>
        </row>
        <row r="92">
          <cell r="B92" t="str">
            <v>1381</v>
          </cell>
          <cell r="D92" t="str">
            <v>158a</v>
          </cell>
          <cell r="P92">
            <v>0</v>
          </cell>
        </row>
        <row r="93">
          <cell r="B93" t="str">
            <v>141a</v>
          </cell>
          <cell r="D93" t="str">
            <v>158b</v>
          </cell>
          <cell r="P93">
            <v>1011908502.03</v>
          </cell>
        </row>
        <row r="94">
          <cell r="B94" t="str">
            <v>144</v>
          </cell>
          <cell r="D94" t="str">
            <v>158c</v>
          </cell>
          <cell r="P94">
            <v>0</v>
          </cell>
        </row>
        <row r="96">
          <cell r="D96" t="str">
            <v>200</v>
          </cell>
          <cell r="P96">
            <v>84213188383.03003</v>
          </cell>
          <cell r="S96">
            <v>83213188383.03003</v>
          </cell>
          <cell r="AG96">
            <v>78119983748</v>
          </cell>
        </row>
        <row r="98">
          <cell r="D98" t="str">
            <v>210</v>
          </cell>
          <cell r="P98">
            <v>0</v>
          </cell>
        </row>
        <row r="99">
          <cell r="B99" t="str">
            <v>131ad</v>
          </cell>
          <cell r="D99" t="str">
            <v>211</v>
          </cell>
          <cell r="P99">
            <v>0</v>
          </cell>
        </row>
        <row r="100">
          <cell r="B100" t="str">
            <v>1361ad</v>
          </cell>
          <cell r="D100" t="str">
            <v>212</v>
          </cell>
          <cell r="P100">
            <v>0</v>
          </cell>
        </row>
        <row r="101">
          <cell r="D101" t="str">
            <v>213</v>
          </cell>
          <cell r="P101">
            <v>0</v>
          </cell>
        </row>
        <row r="102">
          <cell r="B102" t="str">
            <v>1368ad1</v>
          </cell>
          <cell r="D102" t="str">
            <v>213a</v>
          </cell>
          <cell r="P102">
            <v>0</v>
          </cell>
        </row>
        <row r="103">
          <cell r="B103" t="str">
            <v>1368ad</v>
          </cell>
          <cell r="D103" t="str">
            <v>213b</v>
          </cell>
          <cell r="P103">
            <v>0</v>
          </cell>
        </row>
        <row r="104">
          <cell r="B104" t="str">
            <v>336ad1</v>
          </cell>
          <cell r="D104" t="str">
            <v>213c</v>
          </cell>
          <cell r="P104">
            <v>0</v>
          </cell>
        </row>
        <row r="105">
          <cell r="B105" t="str">
            <v>336ad2</v>
          </cell>
          <cell r="D105" t="str">
            <v>213d</v>
          </cell>
          <cell r="P105">
            <v>0</v>
          </cell>
        </row>
        <row r="106">
          <cell r="B106" t="str">
            <v>336ad3</v>
          </cell>
          <cell r="D106" t="str">
            <v>213e</v>
          </cell>
          <cell r="P106">
            <v>0</v>
          </cell>
        </row>
        <row r="107">
          <cell r="D107" t="str">
            <v>218</v>
          </cell>
          <cell r="P107">
            <v>0</v>
          </cell>
        </row>
        <row r="108">
          <cell r="B108" t="str">
            <v>1385ad</v>
          </cell>
          <cell r="D108" t="str">
            <v>218a</v>
          </cell>
          <cell r="P108">
            <v>0</v>
          </cell>
        </row>
        <row r="109">
          <cell r="B109" t="str">
            <v>1388ad1</v>
          </cell>
          <cell r="D109" t="str">
            <v>218b</v>
          </cell>
          <cell r="P109">
            <v>0</v>
          </cell>
        </row>
        <row r="110">
          <cell r="B110" t="str">
            <v>1388ad2</v>
          </cell>
          <cell r="D110" t="str">
            <v>218c</v>
          </cell>
          <cell r="P110">
            <v>0</v>
          </cell>
        </row>
        <row r="111">
          <cell r="B111" t="str">
            <v>1388ad</v>
          </cell>
          <cell r="D111" t="str">
            <v>218d</v>
          </cell>
          <cell r="P111">
            <v>0</v>
          </cell>
        </row>
        <row r="112">
          <cell r="B112" t="str">
            <v>331ad</v>
          </cell>
          <cell r="D112" t="str">
            <v>218e</v>
          </cell>
          <cell r="P112">
            <v>0</v>
          </cell>
        </row>
        <row r="113">
          <cell r="B113" t="str">
            <v>3387ad</v>
          </cell>
          <cell r="D113" t="str">
            <v>218f</v>
          </cell>
          <cell r="P113">
            <v>0</v>
          </cell>
        </row>
        <row r="114">
          <cell r="B114" t="str">
            <v>3388ad</v>
          </cell>
          <cell r="D114" t="str">
            <v>218g</v>
          </cell>
          <cell r="P114">
            <v>0</v>
          </cell>
        </row>
        <row r="115">
          <cell r="B115" t="str">
            <v>139d</v>
          </cell>
          <cell r="D115" t="str">
            <v>219</v>
          </cell>
          <cell r="P115">
            <v>0</v>
          </cell>
        </row>
        <row r="117">
          <cell r="D117" t="str">
            <v>220</v>
          </cell>
          <cell r="P117">
            <v>77983722009.11003</v>
          </cell>
          <cell r="S117">
            <v>77983722009.11003</v>
          </cell>
          <cell r="AG117">
            <v>73484768630</v>
          </cell>
        </row>
        <row r="118">
          <cell r="D118" t="str">
            <v>221</v>
          </cell>
          <cell r="P118">
            <v>76449808216.62003</v>
          </cell>
        </row>
        <row r="119">
          <cell r="D119" t="str">
            <v>222</v>
          </cell>
          <cell r="P119">
            <v>265300349594.09003</v>
          </cell>
        </row>
        <row r="120">
          <cell r="B120" t="str">
            <v>2111</v>
          </cell>
          <cell r="D120" t="str">
            <v>222a</v>
          </cell>
          <cell r="P120">
            <v>79098903786.09003</v>
          </cell>
        </row>
        <row r="121">
          <cell r="B121" t="str">
            <v>2112</v>
          </cell>
          <cell r="D121" t="str">
            <v>222b</v>
          </cell>
          <cell r="P121">
            <v>165103297735</v>
          </cell>
        </row>
        <row r="122">
          <cell r="B122" t="str">
            <v>2113</v>
          </cell>
          <cell r="D122" t="str">
            <v>222c</v>
          </cell>
          <cell r="P122">
            <v>8227259234</v>
          </cell>
        </row>
        <row r="123">
          <cell r="B123" t="str">
            <v>2114</v>
          </cell>
          <cell r="D123" t="str">
            <v>222d</v>
          </cell>
          <cell r="P123">
            <v>12870888839</v>
          </cell>
        </row>
        <row r="124">
          <cell r="B124" t="str">
            <v>2115</v>
          </cell>
          <cell r="D124" t="str">
            <v>222e</v>
          </cell>
          <cell r="P124">
            <v>0</v>
          </cell>
        </row>
        <row r="125">
          <cell r="B125" t="str">
            <v>2118</v>
          </cell>
          <cell r="D125" t="str">
            <v>222f</v>
          </cell>
          <cell r="P125">
            <v>0</v>
          </cell>
        </row>
        <row r="126">
          <cell r="D126" t="str">
            <v>223</v>
          </cell>
          <cell r="P126">
            <v>-188850541377.47</v>
          </cell>
        </row>
        <row r="127">
          <cell r="B127" t="str">
            <v>21411</v>
          </cell>
          <cell r="D127" t="str">
            <v>223a</v>
          </cell>
          <cell r="P127">
            <v>-42701719082.47</v>
          </cell>
        </row>
        <row r="128">
          <cell r="B128" t="str">
            <v>21412</v>
          </cell>
          <cell r="D128" t="str">
            <v>223b</v>
          </cell>
          <cell r="P128">
            <v>-132350191370</v>
          </cell>
        </row>
        <row r="129">
          <cell r="B129" t="str">
            <v>21413</v>
          </cell>
          <cell r="D129" t="str">
            <v>223c</v>
          </cell>
          <cell r="P129">
            <v>-4297879834</v>
          </cell>
        </row>
        <row r="130">
          <cell r="B130" t="str">
            <v>21414</v>
          </cell>
          <cell r="D130" t="str">
            <v>223d</v>
          </cell>
          <cell r="P130">
            <v>-9500751091</v>
          </cell>
        </row>
        <row r="131">
          <cell r="B131" t="str">
            <v>21415</v>
          </cell>
          <cell r="D131" t="str">
            <v>223e</v>
          </cell>
          <cell r="P131">
            <v>0</v>
          </cell>
        </row>
        <row r="132">
          <cell r="B132" t="str">
            <v>21418</v>
          </cell>
          <cell r="D132" t="str">
            <v>223f</v>
          </cell>
          <cell r="P132">
            <v>0</v>
          </cell>
        </row>
        <row r="133">
          <cell r="D133" t="str">
            <v>224</v>
          </cell>
          <cell r="P133">
            <v>0</v>
          </cell>
        </row>
        <row r="134">
          <cell r="D134" t="str">
            <v>225</v>
          </cell>
          <cell r="P134">
            <v>0</v>
          </cell>
        </row>
        <row r="135">
          <cell r="B135" t="str">
            <v>2121</v>
          </cell>
          <cell r="D135" t="str">
            <v>225a</v>
          </cell>
          <cell r="P135">
            <v>0</v>
          </cell>
        </row>
        <row r="136">
          <cell r="B136" t="str">
            <v>2122</v>
          </cell>
          <cell r="D136" t="str">
            <v>225b</v>
          </cell>
          <cell r="P136">
            <v>0</v>
          </cell>
        </row>
        <row r="137">
          <cell r="B137" t="str">
            <v>2123</v>
          </cell>
          <cell r="D137" t="str">
            <v>225c</v>
          </cell>
          <cell r="P137">
            <v>0</v>
          </cell>
        </row>
        <row r="138">
          <cell r="B138" t="str">
            <v>2124</v>
          </cell>
          <cell r="D138" t="str">
            <v>225d</v>
          </cell>
          <cell r="P138">
            <v>0</v>
          </cell>
        </row>
        <row r="139">
          <cell r="B139" t="str">
            <v>2125</v>
          </cell>
          <cell r="D139" t="str">
            <v>225e</v>
          </cell>
          <cell r="P139">
            <v>0</v>
          </cell>
        </row>
        <row r="140">
          <cell r="B140" t="str">
            <v>2128</v>
          </cell>
          <cell r="D140" t="str">
            <v>225f</v>
          </cell>
          <cell r="P140">
            <v>0</v>
          </cell>
        </row>
        <row r="141">
          <cell r="D141" t="str">
            <v>226</v>
          </cell>
          <cell r="P141">
            <v>0</v>
          </cell>
        </row>
        <row r="142">
          <cell r="B142" t="str">
            <v>21421</v>
          </cell>
          <cell r="D142" t="str">
            <v>226a</v>
          </cell>
          <cell r="P142">
            <v>0</v>
          </cell>
        </row>
        <row r="143">
          <cell r="B143" t="str">
            <v>21422</v>
          </cell>
          <cell r="D143" t="str">
            <v>226b</v>
          </cell>
          <cell r="P143">
            <v>0</v>
          </cell>
        </row>
        <row r="144">
          <cell r="B144" t="str">
            <v>21423</v>
          </cell>
          <cell r="D144" t="str">
            <v>226c</v>
          </cell>
          <cell r="P144">
            <v>0</v>
          </cell>
        </row>
        <row r="145">
          <cell r="B145" t="str">
            <v>21424</v>
          </cell>
          <cell r="D145" t="str">
            <v>226d</v>
          </cell>
          <cell r="P145">
            <v>0</v>
          </cell>
        </row>
        <row r="146">
          <cell r="B146" t="str">
            <v>21425</v>
          </cell>
          <cell r="D146" t="str">
            <v>226e</v>
          </cell>
          <cell r="P146">
            <v>0</v>
          </cell>
        </row>
        <row r="147">
          <cell r="B147" t="str">
            <v>21428</v>
          </cell>
          <cell r="D147" t="str">
            <v>226f</v>
          </cell>
          <cell r="P147">
            <v>0</v>
          </cell>
        </row>
        <row r="148">
          <cell r="D148" t="str">
            <v>227</v>
          </cell>
          <cell r="P148">
            <v>638730229.71</v>
          </cell>
        </row>
        <row r="149">
          <cell r="D149" t="str">
            <v>228</v>
          </cell>
          <cell r="P149">
            <v>2513367987</v>
          </cell>
        </row>
        <row r="150">
          <cell r="B150" t="str">
            <v>2131</v>
          </cell>
          <cell r="D150" t="str">
            <v>228a</v>
          </cell>
          <cell r="P150">
            <v>0</v>
          </cell>
        </row>
        <row r="151">
          <cell r="B151" t="str">
            <v>2132</v>
          </cell>
          <cell r="D151" t="str">
            <v>228b</v>
          </cell>
          <cell r="P151">
            <v>0</v>
          </cell>
        </row>
        <row r="152">
          <cell r="B152" t="str">
            <v>2133</v>
          </cell>
          <cell r="D152" t="str">
            <v>228c</v>
          </cell>
          <cell r="P152">
            <v>0</v>
          </cell>
        </row>
        <row r="153">
          <cell r="B153" t="str">
            <v>2134</v>
          </cell>
          <cell r="D153" t="str">
            <v>228d</v>
          </cell>
          <cell r="P153">
            <v>0</v>
          </cell>
        </row>
        <row r="154">
          <cell r="B154" t="str">
            <v>2135</v>
          </cell>
          <cell r="D154" t="str">
            <v>228e</v>
          </cell>
          <cell r="P154">
            <v>2015367987</v>
          </cell>
        </row>
        <row r="155">
          <cell r="B155" t="str">
            <v>2136</v>
          </cell>
          <cell r="D155" t="str">
            <v>228f</v>
          </cell>
          <cell r="P155">
            <v>0</v>
          </cell>
        </row>
        <row r="156">
          <cell r="B156" t="str">
            <v>2138</v>
          </cell>
          <cell r="D156" t="str">
            <v>228g</v>
          </cell>
          <cell r="P156">
            <v>498000000</v>
          </cell>
        </row>
        <row r="157">
          <cell r="D157" t="str">
            <v>229</v>
          </cell>
          <cell r="P157">
            <v>-1874637757.29</v>
          </cell>
        </row>
        <row r="158">
          <cell r="B158" t="str">
            <v>21431</v>
          </cell>
          <cell r="D158" t="str">
            <v>229a</v>
          </cell>
          <cell r="P158">
            <v>0</v>
          </cell>
        </row>
        <row r="159">
          <cell r="B159" t="str">
            <v>21432</v>
          </cell>
          <cell r="D159" t="str">
            <v>229b</v>
          </cell>
          <cell r="P159">
            <v>0</v>
          </cell>
        </row>
        <row r="160">
          <cell r="B160" t="str">
            <v>21433</v>
          </cell>
          <cell r="D160" t="str">
            <v>229c</v>
          </cell>
          <cell r="P160">
            <v>0</v>
          </cell>
        </row>
        <row r="161">
          <cell r="B161" t="str">
            <v>21434</v>
          </cell>
          <cell r="D161" t="str">
            <v>229d</v>
          </cell>
          <cell r="P161">
            <v>0</v>
          </cell>
        </row>
        <row r="162">
          <cell r="B162" t="str">
            <v>21435</v>
          </cell>
          <cell r="D162" t="str">
            <v>229e</v>
          </cell>
          <cell r="P162">
            <v>-1376637757.29</v>
          </cell>
        </row>
        <row r="163">
          <cell r="B163" t="str">
            <v>21436</v>
          </cell>
          <cell r="D163" t="str">
            <v>229f</v>
          </cell>
          <cell r="P163">
            <v>0</v>
          </cell>
        </row>
        <row r="164">
          <cell r="B164" t="str">
            <v>21438</v>
          </cell>
          <cell r="D164" t="str">
            <v>229g</v>
          </cell>
          <cell r="P164">
            <v>-498000000</v>
          </cell>
        </row>
        <row r="165">
          <cell r="D165" t="str">
            <v>230</v>
          </cell>
          <cell r="P165">
            <v>895183562.78</v>
          </cell>
        </row>
        <row r="166">
          <cell r="B166" t="str">
            <v>2411</v>
          </cell>
          <cell r="D166" t="str">
            <v>230a</v>
          </cell>
          <cell r="P166">
            <v>0</v>
          </cell>
        </row>
        <row r="167">
          <cell r="B167" t="str">
            <v>2412</v>
          </cell>
          <cell r="D167" t="str">
            <v>230b</v>
          </cell>
          <cell r="P167">
            <v>895183562.78</v>
          </cell>
        </row>
        <row r="168">
          <cell r="B168" t="str">
            <v>2413</v>
          </cell>
          <cell r="D168" t="str">
            <v>230c</v>
          </cell>
          <cell r="P168">
            <v>0</v>
          </cell>
        </row>
        <row r="170">
          <cell r="D170" t="str">
            <v>240</v>
          </cell>
          <cell r="P170">
            <v>0</v>
          </cell>
        </row>
        <row r="171">
          <cell r="B171" t="str">
            <v>217</v>
          </cell>
          <cell r="D171" t="str">
            <v>241</v>
          </cell>
          <cell r="P171">
            <v>0</v>
          </cell>
        </row>
        <row r="172">
          <cell r="B172" t="str">
            <v>2147</v>
          </cell>
          <cell r="D172" t="str">
            <v>242</v>
          </cell>
          <cell r="P172">
            <v>0</v>
          </cell>
        </row>
        <row r="174">
          <cell r="D174" t="str">
            <v>250</v>
          </cell>
          <cell r="P174">
            <v>3107321861</v>
          </cell>
        </row>
        <row r="175">
          <cell r="B175" t="str">
            <v>221</v>
          </cell>
          <cell r="D175" t="str">
            <v>251</v>
          </cell>
          <cell r="P175">
            <v>1097321861</v>
          </cell>
        </row>
        <row r="176">
          <cell r="D176" t="str">
            <v>252</v>
          </cell>
          <cell r="P176">
            <v>0</v>
          </cell>
        </row>
        <row r="177">
          <cell r="B177" t="str">
            <v>222</v>
          </cell>
          <cell r="D177" t="str">
            <v>252a</v>
          </cell>
          <cell r="P177">
            <v>0</v>
          </cell>
        </row>
        <row r="178">
          <cell r="B178" t="str">
            <v>223</v>
          </cell>
          <cell r="D178" t="str">
            <v>252b</v>
          </cell>
          <cell r="P178">
            <v>0</v>
          </cell>
        </row>
        <row r="179">
          <cell r="D179" t="str">
            <v>258</v>
          </cell>
          <cell r="P179">
            <v>2010000000</v>
          </cell>
        </row>
        <row r="180">
          <cell r="B180" t="str">
            <v>2281</v>
          </cell>
          <cell r="D180" t="str">
            <v>258a</v>
          </cell>
          <cell r="P180">
            <v>0</v>
          </cell>
        </row>
        <row r="181">
          <cell r="B181" t="str">
            <v>22821</v>
          </cell>
          <cell r="D181" t="str">
            <v>258b</v>
          </cell>
          <cell r="P181">
            <v>0</v>
          </cell>
        </row>
        <row r="182">
          <cell r="B182" t="str">
            <v>22822</v>
          </cell>
          <cell r="D182" t="str">
            <v>258c</v>
          </cell>
          <cell r="P182">
            <v>0</v>
          </cell>
        </row>
        <row r="183">
          <cell r="B183" t="str">
            <v>22881</v>
          </cell>
          <cell r="D183" t="str">
            <v>258d</v>
          </cell>
          <cell r="P183">
            <v>1000000000</v>
          </cell>
        </row>
        <row r="184">
          <cell r="B184" t="str">
            <v>22882</v>
          </cell>
          <cell r="D184" t="str">
            <v>258e</v>
          </cell>
          <cell r="P184">
            <v>1010000000</v>
          </cell>
        </row>
        <row r="185">
          <cell r="B185" t="str">
            <v>229</v>
          </cell>
          <cell r="D185" t="str">
            <v>259</v>
          </cell>
          <cell r="P185">
            <v>0</v>
          </cell>
        </row>
        <row r="187">
          <cell r="D187" t="str">
            <v>260</v>
          </cell>
          <cell r="P187">
            <v>3122144512.92</v>
          </cell>
        </row>
        <row r="188">
          <cell r="D188" t="str">
            <v>261</v>
          </cell>
          <cell r="P188">
            <v>1231322763.92</v>
          </cell>
        </row>
        <row r="189">
          <cell r="B189" t="str">
            <v>2421</v>
          </cell>
          <cell r="D189" t="str">
            <v>261a</v>
          </cell>
          <cell r="P189">
            <v>0</v>
          </cell>
        </row>
        <row r="190">
          <cell r="B190" t="str">
            <v>2422</v>
          </cell>
          <cell r="D190" t="str">
            <v>261b</v>
          </cell>
          <cell r="P190">
            <v>0</v>
          </cell>
        </row>
        <row r="191">
          <cell r="B191" t="str">
            <v>2423</v>
          </cell>
          <cell r="D191" t="str">
            <v>261c</v>
          </cell>
          <cell r="P191">
            <v>0</v>
          </cell>
        </row>
        <row r="192">
          <cell r="B192" t="str">
            <v>2424</v>
          </cell>
          <cell r="D192" t="str">
            <v>261d</v>
          </cell>
          <cell r="P192">
            <v>48730833</v>
          </cell>
        </row>
        <row r="193">
          <cell r="B193" t="str">
            <v>2425</v>
          </cell>
          <cell r="D193" t="str">
            <v>261e</v>
          </cell>
          <cell r="P193">
            <v>645607836</v>
          </cell>
        </row>
        <row r="194">
          <cell r="B194" t="str">
            <v>2426</v>
          </cell>
          <cell r="D194" t="str">
            <v>261f</v>
          </cell>
          <cell r="P194">
            <v>536984094.9200001</v>
          </cell>
        </row>
        <row r="195">
          <cell r="D195" t="str">
            <v>262</v>
          </cell>
          <cell r="P195">
            <v>0</v>
          </cell>
        </row>
        <row r="196">
          <cell r="B196" t="str">
            <v>2431</v>
          </cell>
          <cell r="D196" t="str">
            <v>262a</v>
          </cell>
          <cell r="P196">
            <v>0</v>
          </cell>
        </row>
        <row r="197">
          <cell r="B197" t="str">
            <v>2432</v>
          </cell>
          <cell r="D197" t="str">
            <v>262b</v>
          </cell>
          <cell r="P197">
            <v>0</v>
          </cell>
        </row>
        <row r="198">
          <cell r="B198" t="str">
            <v>2433</v>
          </cell>
          <cell r="D198" t="str">
            <v>262c</v>
          </cell>
          <cell r="P198">
            <v>0</v>
          </cell>
        </row>
        <row r="199">
          <cell r="B199" t="str">
            <v>2434</v>
          </cell>
          <cell r="D199" t="str">
            <v>262d</v>
          </cell>
          <cell r="P199">
            <v>0</v>
          </cell>
        </row>
        <row r="200">
          <cell r="D200" t="str">
            <v>268</v>
          </cell>
          <cell r="P200">
            <v>1890821749</v>
          </cell>
        </row>
        <row r="201">
          <cell r="B201" t="str">
            <v>244</v>
          </cell>
          <cell r="D201" t="str">
            <v>268a</v>
          </cell>
          <cell r="P201">
            <v>1890821749</v>
          </cell>
        </row>
        <row r="203">
          <cell r="D203" t="str">
            <v>270</v>
          </cell>
          <cell r="P203">
            <v>238445945792.03</v>
          </cell>
          <cell r="S203">
            <v>230854535726.03</v>
          </cell>
          <cell r="AG203">
            <v>228796059950</v>
          </cell>
        </row>
        <row r="206">
          <cell r="D206" t="str">
            <v>Mã số</v>
          </cell>
          <cell r="P206" t="str">
            <v>Báo cáo</v>
          </cell>
        </row>
        <row r="208">
          <cell r="D208" t="str">
            <v>300</v>
          </cell>
          <cell r="P208">
            <v>146533225687.92</v>
          </cell>
          <cell r="S208">
            <v>138941815621.91998</v>
          </cell>
          <cell r="AG208">
            <v>156868729132</v>
          </cell>
        </row>
        <row r="210">
          <cell r="D210" t="str">
            <v>310</v>
          </cell>
          <cell r="P210">
            <v>120558659978.06999</v>
          </cell>
          <cell r="S210">
            <v>113967249912.06999</v>
          </cell>
          <cell r="AG210">
            <v>122618964209</v>
          </cell>
        </row>
        <row r="211">
          <cell r="D211" t="str">
            <v>311</v>
          </cell>
          <cell r="P211">
            <v>3750634644</v>
          </cell>
        </row>
        <row r="212">
          <cell r="B212" t="str">
            <v>311</v>
          </cell>
          <cell r="D212" t="str">
            <v>311a</v>
          </cell>
          <cell r="P212">
            <v>190000000</v>
          </cell>
        </row>
        <row r="213">
          <cell r="B213" t="str">
            <v>3151</v>
          </cell>
          <cell r="D213" t="str">
            <v>311b</v>
          </cell>
          <cell r="P213">
            <v>3560634644</v>
          </cell>
        </row>
        <row r="214">
          <cell r="B214" t="str">
            <v>3152</v>
          </cell>
          <cell r="D214" t="str">
            <v>311c</v>
          </cell>
          <cell r="P214">
            <v>0</v>
          </cell>
        </row>
        <row r="215">
          <cell r="B215" t="str">
            <v>3153</v>
          </cell>
          <cell r="D215" t="str">
            <v>311d</v>
          </cell>
          <cell r="P215">
            <v>0</v>
          </cell>
        </row>
        <row r="216">
          <cell r="B216" t="str">
            <v>331bn</v>
          </cell>
          <cell r="D216" t="str">
            <v>312</v>
          </cell>
          <cell r="P216">
            <v>43158945411.229996</v>
          </cell>
          <cell r="S216">
            <v>43158945411.229996</v>
          </cell>
          <cell r="AG216">
            <v>48742290428</v>
          </cell>
        </row>
        <row r="217">
          <cell r="D217" t="str">
            <v>313</v>
          </cell>
          <cell r="P217">
            <v>739179919.8900001</v>
          </cell>
        </row>
        <row r="218">
          <cell r="B218" t="str">
            <v>131bn</v>
          </cell>
          <cell r="D218" t="str">
            <v>313a</v>
          </cell>
          <cell r="P218">
            <v>684555374.4300001</v>
          </cell>
        </row>
        <row r="219">
          <cell r="B219" t="str">
            <v>3387bn</v>
          </cell>
          <cell r="D219" t="str">
            <v>313b</v>
          </cell>
          <cell r="P219">
            <v>54624545.46</v>
          </cell>
        </row>
        <row r="220">
          <cell r="D220" t="str">
            <v>314</v>
          </cell>
          <cell r="P220">
            <v>499503138.09000003</v>
          </cell>
        </row>
        <row r="221">
          <cell r="B221" t="str">
            <v>33311b</v>
          </cell>
          <cell r="D221" t="str">
            <v>314a</v>
          </cell>
          <cell r="P221">
            <v>132754206.56</v>
          </cell>
        </row>
        <row r="222">
          <cell r="B222" t="str">
            <v>33312b</v>
          </cell>
          <cell r="D222" t="str">
            <v>314b</v>
          </cell>
          <cell r="P222">
            <v>0</v>
          </cell>
        </row>
        <row r="223">
          <cell r="B223" t="str">
            <v>3332b</v>
          </cell>
          <cell r="D223" t="str">
            <v>314c</v>
          </cell>
          <cell r="P223">
            <v>0</v>
          </cell>
        </row>
        <row r="224">
          <cell r="B224" t="str">
            <v>3333b</v>
          </cell>
          <cell r="D224" t="str">
            <v>314d</v>
          </cell>
          <cell r="P224">
            <v>0</v>
          </cell>
        </row>
        <row r="225">
          <cell r="B225" t="str">
            <v>3334b</v>
          </cell>
          <cell r="D225" t="str">
            <v>314e</v>
          </cell>
          <cell r="P225">
            <v>59087891</v>
          </cell>
        </row>
        <row r="226">
          <cell r="B226" t="str">
            <v>3335b</v>
          </cell>
          <cell r="D226" t="str">
            <v>314f</v>
          </cell>
          <cell r="P226">
            <v>247107740</v>
          </cell>
        </row>
        <row r="227">
          <cell r="B227" t="str">
            <v>3336b</v>
          </cell>
          <cell r="D227" t="str">
            <v>314g</v>
          </cell>
          <cell r="P227">
            <v>0</v>
          </cell>
        </row>
        <row r="228">
          <cell r="B228" t="str">
            <v>3337b</v>
          </cell>
          <cell r="D228" t="str">
            <v>314h</v>
          </cell>
          <cell r="P228">
            <v>5465000</v>
          </cell>
        </row>
        <row r="229">
          <cell r="B229" t="str">
            <v>3338b</v>
          </cell>
          <cell r="D229" t="str">
            <v>314i</v>
          </cell>
          <cell r="P229">
            <v>55088300.53</v>
          </cell>
        </row>
        <row r="230">
          <cell r="B230" t="str">
            <v>3339b1</v>
          </cell>
          <cell r="D230" t="str">
            <v>314j</v>
          </cell>
          <cell r="P230">
            <v>0</v>
          </cell>
        </row>
        <row r="231">
          <cell r="B231" t="str">
            <v>3339b2</v>
          </cell>
          <cell r="D231" t="str">
            <v>314k</v>
          </cell>
          <cell r="P231">
            <v>0</v>
          </cell>
        </row>
        <row r="232">
          <cell r="D232" t="str">
            <v>315</v>
          </cell>
          <cell r="P232">
            <v>52871638883</v>
          </cell>
        </row>
        <row r="233">
          <cell r="B233" t="str">
            <v>3341b</v>
          </cell>
          <cell r="D233" t="str">
            <v>315a</v>
          </cell>
          <cell r="P233">
            <v>52871638883</v>
          </cell>
        </row>
        <row r="234">
          <cell r="B234" t="str">
            <v>3348b</v>
          </cell>
          <cell r="D234" t="str">
            <v>315b</v>
          </cell>
          <cell r="P234">
            <v>0</v>
          </cell>
        </row>
        <row r="235">
          <cell r="D235" t="str">
            <v>316</v>
          </cell>
          <cell r="P235">
            <v>1400133887.56</v>
          </cell>
        </row>
        <row r="236">
          <cell r="B236" t="str">
            <v>3351</v>
          </cell>
          <cell r="D236" t="str">
            <v>316a</v>
          </cell>
          <cell r="P236">
            <v>0</v>
          </cell>
        </row>
        <row r="237">
          <cell r="B237" t="str">
            <v>3352</v>
          </cell>
          <cell r="D237" t="str">
            <v>316b</v>
          </cell>
          <cell r="P237">
            <v>0</v>
          </cell>
        </row>
        <row r="238">
          <cell r="B238" t="str">
            <v>3353</v>
          </cell>
          <cell r="D238" t="str">
            <v>316c</v>
          </cell>
          <cell r="P238">
            <v>0</v>
          </cell>
        </row>
        <row r="239">
          <cell r="B239" t="str">
            <v>3354</v>
          </cell>
          <cell r="D239" t="str">
            <v>316d</v>
          </cell>
          <cell r="P239">
            <v>1400133887.56</v>
          </cell>
        </row>
        <row r="240">
          <cell r="D240" t="str">
            <v>317</v>
          </cell>
          <cell r="P240">
            <v>6591410066</v>
          </cell>
        </row>
        <row r="241">
          <cell r="B241" t="str">
            <v>336bn</v>
          </cell>
          <cell r="D241" t="str">
            <v>317a</v>
          </cell>
          <cell r="P241">
            <v>6591410066</v>
          </cell>
        </row>
        <row r="242">
          <cell r="B242" t="str">
            <v>1368bn</v>
          </cell>
          <cell r="D242" t="str">
            <v>317b</v>
          </cell>
          <cell r="P242">
            <v>0</v>
          </cell>
        </row>
        <row r="243">
          <cell r="B243" t="str">
            <v>337b</v>
          </cell>
          <cell r="D243" t="str">
            <v>318</v>
          </cell>
          <cell r="P243">
            <v>0</v>
          </cell>
        </row>
        <row r="244">
          <cell r="D244" t="str">
            <v>319</v>
          </cell>
          <cell r="P244">
            <v>11547214028.3</v>
          </cell>
        </row>
        <row r="245">
          <cell r="B245" t="str">
            <v>3381</v>
          </cell>
          <cell r="D245" t="str">
            <v>319a</v>
          </cell>
          <cell r="P245">
            <v>0</v>
          </cell>
        </row>
        <row r="246">
          <cell r="B246" t="str">
            <v>3382b</v>
          </cell>
          <cell r="D246" t="str">
            <v>319b</v>
          </cell>
          <cell r="P246">
            <v>2188443913</v>
          </cell>
        </row>
        <row r="247">
          <cell r="B247" t="str">
            <v>3383b</v>
          </cell>
          <cell r="D247" t="str">
            <v>319c</v>
          </cell>
          <cell r="P247">
            <v>18490050</v>
          </cell>
        </row>
        <row r="248">
          <cell r="B248" t="str">
            <v>3384b</v>
          </cell>
          <cell r="D248" t="str">
            <v>319d</v>
          </cell>
          <cell r="P248">
            <v>0</v>
          </cell>
        </row>
        <row r="249">
          <cell r="B249" t="str">
            <v>3385b</v>
          </cell>
          <cell r="D249" t="str">
            <v>319e</v>
          </cell>
          <cell r="P249">
            <v>0</v>
          </cell>
        </row>
        <row r="250">
          <cell r="B250" t="str">
            <v>3386b</v>
          </cell>
          <cell r="D250" t="str">
            <v>319f</v>
          </cell>
          <cell r="P250">
            <v>0</v>
          </cell>
        </row>
        <row r="251">
          <cell r="B251" t="str">
            <v>3388b1</v>
          </cell>
          <cell r="D251" t="str">
            <v>319g</v>
          </cell>
          <cell r="P251">
            <v>0</v>
          </cell>
        </row>
        <row r="252">
          <cell r="B252" t="str">
            <v>3388b2</v>
          </cell>
          <cell r="D252" t="str">
            <v>319h</v>
          </cell>
          <cell r="P252">
            <v>0</v>
          </cell>
        </row>
        <row r="253">
          <cell r="B253" t="str">
            <v>3388bn</v>
          </cell>
          <cell r="D253" t="str">
            <v>319i</v>
          </cell>
          <cell r="P253">
            <v>9340280065.3</v>
          </cell>
        </row>
        <row r="254">
          <cell r="B254" t="str">
            <v>1385bn</v>
          </cell>
          <cell r="D254" t="str">
            <v>319j</v>
          </cell>
          <cell r="P254">
            <v>0</v>
          </cell>
        </row>
        <row r="255">
          <cell r="B255" t="str">
            <v>1388b1</v>
          </cell>
          <cell r="D255" t="str">
            <v>319k</v>
          </cell>
          <cell r="P255">
            <v>0</v>
          </cell>
        </row>
        <row r="256">
          <cell r="B256" t="str">
            <v>1388bn</v>
          </cell>
          <cell r="D256" t="str">
            <v>319l</v>
          </cell>
          <cell r="P256">
            <v>0</v>
          </cell>
        </row>
        <row r="257">
          <cell r="B257" t="str">
            <v>141b</v>
          </cell>
          <cell r="D257" t="str">
            <v>319m</v>
          </cell>
          <cell r="P257">
            <v>0</v>
          </cell>
        </row>
        <row r="258">
          <cell r="B258" t="str">
            <v>352n</v>
          </cell>
          <cell r="D258" t="str">
            <v>320</v>
          </cell>
          <cell r="P258">
            <v>0</v>
          </cell>
        </row>
        <row r="260">
          <cell r="D260" t="str">
            <v>330</v>
          </cell>
          <cell r="P260">
            <v>25974565709.85</v>
          </cell>
          <cell r="S260">
            <v>24974565709.85</v>
          </cell>
          <cell r="AG260">
            <v>34249764923</v>
          </cell>
        </row>
        <row r="261">
          <cell r="B261" t="str">
            <v>331bd</v>
          </cell>
          <cell r="D261" t="str">
            <v>331</v>
          </cell>
          <cell r="P261">
            <v>0</v>
          </cell>
        </row>
        <row r="262">
          <cell r="D262" t="str">
            <v>332</v>
          </cell>
          <cell r="P262">
            <v>0</v>
          </cell>
        </row>
        <row r="263">
          <cell r="B263" t="str">
            <v>336bd1</v>
          </cell>
          <cell r="D263" t="str">
            <v>332a</v>
          </cell>
          <cell r="P263">
            <v>0</v>
          </cell>
        </row>
        <row r="264">
          <cell r="B264" t="str">
            <v>336bd2</v>
          </cell>
          <cell r="D264" t="str">
            <v>332b</v>
          </cell>
          <cell r="P264">
            <v>0</v>
          </cell>
        </row>
        <row r="265">
          <cell r="B265" t="str">
            <v>336bd3</v>
          </cell>
          <cell r="D265" t="str">
            <v>332c</v>
          </cell>
          <cell r="P265">
            <v>0</v>
          </cell>
        </row>
        <row r="266">
          <cell r="B266" t="str">
            <v>1361bd</v>
          </cell>
          <cell r="D266" t="str">
            <v>332d</v>
          </cell>
          <cell r="P266">
            <v>0</v>
          </cell>
        </row>
        <row r="267">
          <cell r="B267" t="str">
            <v>1368bd1</v>
          </cell>
          <cell r="D267" t="str">
            <v>332e</v>
          </cell>
          <cell r="P267">
            <v>0</v>
          </cell>
        </row>
        <row r="268">
          <cell r="B268" t="str">
            <v>1368bd</v>
          </cell>
          <cell r="D268" t="str">
            <v>332f</v>
          </cell>
          <cell r="P268">
            <v>0</v>
          </cell>
        </row>
        <row r="269">
          <cell r="D269" t="str">
            <v>333</v>
          </cell>
          <cell r="P269">
            <v>2145062665</v>
          </cell>
        </row>
        <row r="270">
          <cell r="B270" t="str">
            <v>3387bd</v>
          </cell>
          <cell r="D270" t="str">
            <v>333a</v>
          </cell>
          <cell r="P270">
            <v>0</v>
          </cell>
        </row>
        <row r="271">
          <cell r="B271" t="str">
            <v>3388bd</v>
          </cell>
          <cell r="D271" t="str">
            <v>333b</v>
          </cell>
          <cell r="P271">
            <v>787862412</v>
          </cell>
        </row>
        <row r="272">
          <cell r="B272" t="str">
            <v>131bd</v>
          </cell>
          <cell r="D272" t="str">
            <v>333c</v>
          </cell>
          <cell r="P272">
            <v>0</v>
          </cell>
        </row>
        <row r="273">
          <cell r="B273" t="str">
            <v>1385bd</v>
          </cell>
          <cell r="D273" t="str">
            <v>333d</v>
          </cell>
          <cell r="P273">
            <v>0</v>
          </cell>
        </row>
        <row r="274">
          <cell r="B274" t="str">
            <v>1388bd</v>
          </cell>
          <cell r="D274" t="str">
            <v>333e</v>
          </cell>
          <cell r="P274">
            <v>0</v>
          </cell>
        </row>
        <row r="275">
          <cell r="B275" t="str">
            <v>344</v>
          </cell>
          <cell r="D275" t="str">
            <v>333f</v>
          </cell>
          <cell r="P275">
            <v>1357200253</v>
          </cell>
        </row>
        <row r="276">
          <cell r="D276" t="str">
            <v>334</v>
          </cell>
          <cell r="P276">
            <v>20507255471.85</v>
          </cell>
        </row>
        <row r="277">
          <cell r="B277" t="str">
            <v>3411</v>
          </cell>
          <cell r="D277" t="str">
            <v>334a</v>
          </cell>
          <cell r="P277">
            <v>8947656240</v>
          </cell>
        </row>
        <row r="278">
          <cell r="B278" t="str">
            <v>3412</v>
          </cell>
          <cell r="D278" t="str">
            <v>334b</v>
          </cell>
          <cell r="P278">
            <v>9049596543.03</v>
          </cell>
        </row>
        <row r="279">
          <cell r="B279" t="str">
            <v>3421</v>
          </cell>
          <cell r="D279" t="str">
            <v>334c</v>
          </cell>
          <cell r="P279">
            <v>0</v>
          </cell>
        </row>
        <row r="280">
          <cell r="B280" t="str">
            <v>3422</v>
          </cell>
          <cell r="D280" t="str">
            <v>334d</v>
          </cell>
          <cell r="P280">
            <v>2510002688.82</v>
          </cell>
        </row>
        <row r="281">
          <cell r="B281" t="str">
            <v>3431</v>
          </cell>
          <cell r="D281" t="str">
            <v>334e</v>
          </cell>
          <cell r="P281">
            <v>0</v>
          </cell>
        </row>
        <row r="282">
          <cell r="B282" t="str">
            <v>3432</v>
          </cell>
          <cell r="D282" t="str">
            <v>334f</v>
          </cell>
          <cell r="P282">
            <v>0</v>
          </cell>
        </row>
        <row r="283">
          <cell r="B283" t="str">
            <v>3433</v>
          </cell>
          <cell r="D283" t="str">
            <v>334g</v>
          </cell>
          <cell r="P283">
            <v>0</v>
          </cell>
        </row>
        <row r="284">
          <cell r="D284" t="str">
            <v>335</v>
          </cell>
          <cell r="P284">
            <v>0</v>
          </cell>
        </row>
        <row r="285">
          <cell r="B285" t="str">
            <v>3471</v>
          </cell>
          <cell r="D285" t="str">
            <v>335a</v>
          </cell>
          <cell r="P285">
            <v>0</v>
          </cell>
        </row>
        <row r="286">
          <cell r="B286" t="str">
            <v>3472</v>
          </cell>
          <cell r="D286" t="str">
            <v>335b</v>
          </cell>
          <cell r="P286">
            <v>0</v>
          </cell>
        </row>
        <row r="287">
          <cell r="B287" t="str">
            <v>351</v>
          </cell>
          <cell r="D287" t="str">
            <v>336</v>
          </cell>
          <cell r="P287">
            <v>3322247573</v>
          </cell>
        </row>
        <row r="288">
          <cell r="B288" t="str">
            <v>352d</v>
          </cell>
          <cell r="D288" t="str">
            <v>337</v>
          </cell>
          <cell r="P288">
            <v>0</v>
          </cell>
        </row>
        <row r="290">
          <cell r="D290" t="str">
            <v>400</v>
          </cell>
          <cell r="P290">
            <v>91912720104.11</v>
          </cell>
          <cell r="S290">
            <v>91912720104.11</v>
          </cell>
          <cell r="AG290">
            <v>71927330818</v>
          </cell>
        </row>
        <row r="292">
          <cell r="D292" t="str">
            <v>410</v>
          </cell>
          <cell r="P292">
            <v>74979763863.81</v>
          </cell>
        </row>
        <row r="293">
          <cell r="B293" t="str">
            <v>4111</v>
          </cell>
          <cell r="D293" t="str">
            <v>411</v>
          </cell>
          <cell r="P293">
            <v>54000000000</v>
          </cell>
          <cell r="S293">
            <v>54000000000</v>
          </cell>
          <cell r="AG293">
            <v>54000000000</v>
          </cell>
        </row>
        <row r="294">
          <cell r="B294" t="str">
            <v>4112</v>
          </cell>
          <cell r="D294" t="str">
            <v>412</v>
          </cell>
          <cell r="P294">
            <v>0</v>
          </cell>
        </row>
        <row r="295">
          <cell r="B295" t="str">
            <v>4118</v>
          </cell>
          <cell r="D295" t="str">
            <v>413</v>
          </cell>
          <cell r="P295">
            <v>0</v>
          </cell>
        </row>
        <row r="296">
          <cell r="B296" t="str">
            <v>419</v>
          </cell>
          <cell r="D296" t="str">
            <v>414</v>
          </cell>
          <cell r="P296">
            <v>0</v>
          </cell>
        </row>
        <row r="297">
          <cell r="B297" t="str">
            <v>412</v>
          </cell>
          <cell r="D297" t="str">
            <v>415</v>
          </cell>
          <cell r="P297">
            <v>0</v>
          </cell>
        </row>
        <row r="298">
          <cell r="D298" t="str">
            <v>416</v>
          </cell>
          <cell r="P298">
            <v>0</v>
          </cell>
        </row>
        <row r="299">
          <cell r="B299" t="str">
            <v>4131</v>
          </cell>
          <cell r="D299" t="str">
            <v>416a</v>
          </cell>
          <cell r="P299">
            <v>0</v>
          </cell>
        </row>
        <row r="300">
          <cell r="B300" t="str">
            <v>4132</v>
          </cell>
          <cell r="D300" t="str">
            <v>416b</v>
          </cell>
          <cell r="P300">
            <v>0</v>
          </cell>
        </row>
        <row r="301">
          <cell r="B301" t="str">
            <v>414</v>
          </cell>
          <cell r="D301" t="str">
            <v>417</v>
          </cell>
          <cell r="P301">
            <v>11794824860</v>
          </cell>
        </row>
        <row r="302">
          <cell r="B302" t="str">
            <v>415</v>
          </cell>
          <cell r="D302" t="str">
            <v>418</v>
          </cell>
          <cell r="P302">
            <v>1356845619</v>
          </cell>
        </row>
        <row r="303">
          <cell r="B303" t="str">
            <v>418</v>
          </cell>
          <cell r="D303" t="str">
            <v>419</v>
          </cell>
          <cell r="P303">
            <v>0</v>
          </cell>
        </row>
        <row r="304">
          <cell r="D304" t="str">
            <v>420</v>
          </cell>
          <cell r="P304">
            <v>7828093384.809999</v>
          </cell>
        </row>
        <row r="305">
          <cell r="B305" t="str">
            <v>4211</v>
          </cell>
          <cell r="D305" t="str">
            <v>420a</v>
          </cell>
          <cell r="P305">
            <v>0</v>
          </cell>
        </row>
        <row r="306">
          <cell r="B306" t="str">
            <v>4212</v>
          </cell>
          <cell r="D306" t="str">
            <v>420b</v>
          </cell>
          <cell r="P306">
            <v>7828093384.809999</v>
          </cell>
        </row>
        <row r="307">
          <cell r="B307" t="str">
            <v>441</v>
          </cell>
          <cell r="D307" t="str">
            <v>421</v>
          </cell>
          <cell r="P307">
            <v>0</v>
          </cell>
        </row>
        <row r="309">
          <cell r="D309" t="str">
            <v>430</v>
          </cell>
          <cell r="P309">
            <v>16932956240.3</v>
          </cell>
        </row>
        <row r="310">
          <cell r="D310" t="str">
            <v>431</v>
          </cell>
          <cell r="P310">
            <v>17072956241</v>
          </cell>
        </row>
        <row r="311">
          <cell r="B311" t="str">
            <v>4311</v>
          </cell>
          <cell r="D311" t="str">
            <v>431a</v>
          </cell>
          <cell r="P311">
            <v>1378811858</v>
          </cell>
        </row>
        <row r="312">
          <cell r="B312" t="str">
            <v>4312</v>
          </cell>
          <cell r="D312" t="str">
            <v>431b</v>
          </cell>
          <cell r="P312">
            <v>15694144383</v>
          </cell>
        </row>
        <row r="313">
          <cell r="B313" t="str">
            <v>4313</v>
          </cell>
          <cell r="D313" t="str">
            <v>431c</v>
          </cell>
          <cell r="P313">
            <v>0</v>
          </cell>
        </row>
        <row r="314">
          <cell r="D314" t="str">
            <v>432</v>
          </cell>
          <cell r="P314">
            <v>-140000000.7</v>
          </cell>
        </row>
        <row r="315">
          <cell r="B315" t="str">
            <v>4611</v>
          </cell>
          <cell r="D315" t="str">
            <v>432a</v>
          </cell>
          <cell r="P315">
            <v>0</v>
          </cell>
        </row>
        <row r="316">
          <cell r="B316" t="str">
            <v>4612</v>
          </cell>
          <cell r="D316" t="str">
            <v>432b</v>
          </cell>
          <cell r="P316">
            <v>0</v>
          </cell>
        </row>
        <row r="317">
          <cell r="B317" t="str">
            <v>1611</v>
          </cell>
          <cell r="D317" t="str">
            <v>432c</v>
          </cell>
          <cell r="P317">
            <v>0</v>
          </cell>
        </row>
        <row r="318">
          <cell r="B318" t="str">
            <v>1612</v>
          </cell>
          <cell r="D318" t="str">
            <v>432d</v>
          </cell>
          <cell r="P318">
            <v>-140000000.7</v>
          </cell>
        </row>
        <row r="319">
          <cell r="B319" t="str">
            <v>466</v>
          </cell>
          <cell r="D319" t="str">
            <v>433</v>
          </cell>
          <cell r="P319">
            <v>0</v>
          </cell>
        </row>
        <row r="321">
          <cell r="D321" t="str">
            <v>440</v>
          </cell>
          <cell r="P321">
            <v>238445945792.03</v>
          </cell>
          <cell r="S321">
            <v>230854535726.02997</v>
          </cell>
          <cell r="AG321">
            <v>228796059950</v>
          </cell>
        </row>
        <row r="323">
          <cell r="D323" t="str">
            <v>Mã số</v>
          </cell>
          <cell r="P323" t="str">
            <v>Báo cáo</v>
          </cell>
        </row>
        <row r="325">
          <cell r="B325" t="str">
            <v>001</v>
          </cell>
          <cell r="D325" t="str">
            <v>001</v>
          </cell>
          <cell r="P325">
            <v>0</v>
          </cell>
        </row>
        <row r="326">
          <cell r="B326" t="str">
            <v>002</v>
          </cell>
          <cell r="D326" t="str">
            <v>002</v>
          </cell>
          <cell r="P326">
            <v>0</v>
          </cell>
        </row>
        <row r="327">
          <cell r="B327" t="str">
            <v>003</v>
          </cell>
          <cell r="D327" t="str">
            <v>003</v>
          </cell>
          <cell r="P327">
            <v>0</v>
          </cell>
        </row>
        <row r="328">
          <cell r="B328" t="str">
            <v>004</v>
          </cell>
          <cell r="D328" t="str">
            <v>004</v>
          </cell>
          <cell r="P328">
            <v>274722624</v>
          </cell>
        </row>
        <row r="329">
          <cell r="B329" t="str">
            <v>007</v>
          </cell>
          <cell r="D329" t="str">
            <v>005</v>
          </cell>
          <cell r="P329">
            <v>183206.32</v>
          </cell>
        </row>
        <row r="330">
          <cell r="B330" t="str">
            <v>008</v>
          </cell>
          <cell r="D330" t="str">
            <v>006</v>
          </cell>
          <cell r="P330">
            <v>0</v>
          </cell>
        </row>
        <row r="333">
          <cell r="D333" t="str">
            <v>BÁO CÁO KẾT QUẢ KINH DOANH</v>
          </cell>
        </row>
        <row r="335">
          <cell r="D335" t="str">
            <v>Mã số</v>
          </cell>
          <cell r="P335" t="str">
            <v>Báo cáo</v>
          </cell>
        </row>
        <row r="336">
          <cell r="D336" t="str">
            <v>1</v>
          </cell>
          <cell r="P336" t="str">
            <v>3</v>
          </cell>
        </row>
        <row r="338">
          <cell r="D338" t="str">
            <v>01</v>
          </cell>
          <cell r="P338">
            <v>496430231243.76</v>
          </cell>
        </row>
        <row r="339">
          <cell r="B339" t="str">
            <v>5111</v>
          </cell>
          <cell r="D339" t="str">
            <v>01a</v>
          </cell>
          <cell r="P339">
            <v>0</v>
          </cell>
        </row>
        <row r="340">
          <cell r="B340" t="str">
            <v>5112</v>
          </cell>
          <cell r="D340" t="str">
            <v>01b</v>
          </cell>
          <cell r="P340">
            <v>491098431996.03</v>
          </cell>
        </row>
        <row r="341">
          <cell r="B341" t="str">
            <v>5113</v>
          </cell>
          <cell r="D341" t="str">
            <v>01c</v>
          </cell>
          <cell r="P341">
            <v>2064019850</v>
          </cell>
        </row>
        <row r="342">
          <cell r="B342" t="str">
            <v>5114</v>
          </cell>
          <cell r="D342" t="str">
            <v>01d</v>
          </cell>
          <cell r="P342">
            <v>0</v>
          </cell>
        </row>
        <row r="343">
          <cell r="B343" t="str">
            <v>5117</v>
          </cell>
          <cell r="D343" t="str">
            <v>01e</v>
          </cell>
          <cell r="P343">
            <v>0</v>
          </cell>
        </row>
        <row r="344">
          <cell r="B344" t="str">
            <v>5118</v>
          </cell>
          <cell r="D344" t="str">
            <v>01f</v>
          </cell>
          <cell r="P344">
            <v>0</v>
          </cell>
        </row>
        <row r="345">
          <cell r="B345" t="str">
            <v>5121</v>
          </cell>
          <cell r="D345" t="str">
            <v>01g</v>
          </cell>
          <cell r="P345">
            <v>0</v>
          </cell>
        </row>
        <row r="346">
          <cell r="B346" t="str">
            <v>5122</v>
          </cell>
          <cell r="D346" t="str">
            <v>01h</v>
          </cell>
          <cell r="P346">
            <v>3267779397.73</v>
          </cell>
        </row>
        <row r="347">
          <cell r="B347" t="str">
            <v>5123</v>
          </cell>
          <cell r="D347" t="str">
            <v>01j</v>
          </cell>
          <cell r="P347">
            <v>0</v>
          </cell>
        </row>
        <row r="348">
          <cell r="B348" t="str">
            <v>5124</v>
          </cell>
          <cell r="D348" t="str">
            <v>01j</v>
          </cell>
          <cell r="P348">
            <v>0</v>
          </cell>
        </row>
        <row r="349">
          <cell r="B349" t="str">
            <v>5127</v>
          </cell>
          <cell r="D349" t="str">
            <v>01k</v>
          </cell>
          <cell r="P349">
            <v>0</v>
          </cell>
        </row>
        <row r="350">
          <cell r="B350" t="str">
            <v>5128</v>
          </cell>
          <cell r="D350" t="str">
            <v>01l</v>
          </cell>
          <cell r="P350">
            <v>0</v>
          </cell>
        </row>
        <row r="351">
          <cell r="D351" t="str">
            <v>02</v>
          </cell>
          <cell r="P351">
            <v>38095232</v>
          </cell>
        </row>
        <row r="352">
          <cell r="B352" t="str">
            <v>521</v>
          </cell>
          <cell r="D352" t="str">
            <v>02a</v>
          </cell>
          <cell r="P352">
            <v>0</v>
          </cell>
        </row>
        <row r="353">
          <cell r="B353" t="str">
            <v>531</v>
          </cell>
          <cell r="D353" t="str">
            <v>02b</v>
          </cell>
          <cell r="P353">
            <v>38095232</v>
          </cell>
        </row>
        <row r="354">
          <cell r="B354" t="str">
            <v>532</v>
          </cell>
          <cell r="D354" t="str">
            <v>02c</v>
          </cell>
          <cell r="P354">
            <v>0</v>
          </cell>
        </row>
        <row r="355">
          <cell r="B355" t="str">
            <v>VAT</v>
          </cell>
          <cell r="D355" t="str">
            <v>02d</v>
          </cell>
          <cell r="P355">
            <v>0</v>
          </cell>
        </row>
        <row r="356">
          <cell r="B356" t="str">
            <v>TTDB</v>
          </cell>
          <cell r="D356" t="str">
            <v>02e</v>
          </cell>
          <cell r="P356">
            <v>0</v>
          </cell>
        </row>
        <row r="357">
          <cell r="B357" t="str">
            <v>TXK</v>
          </cell>
          <cell r="D357" t="str">
            <v>02f</v>
          </cell>
          <cell r="P357">
            <v>0</v>
          </cell>
        </row>
        <row r="358">
          <cell r="D358" t="str">
            <v>10</v>
          </cell>
          <cell r="P358">
            <v>496392136011.76</v>
          </cell>
          <cell r="S358">
            <v>493124356614.03</v>
          </cell>
          <cell r="AG358">
            <v>631604464397</v>
          </cell>
        </row>
        <row r="360">
          <cell r="D360" t="str">
            <v>11</v>
          </cell>
          <cell r="P360">
            <v>392815412643.07</v>
          </cell>
          <cell r="S360">
            <v>389547633245.34</v>
          </cell>
          <cell r="AG360">
            <v>547966685102</v>
          </cell>
        </row>
        <row r="361">
          <cell r="B361" t="str">
            <v>6321</v>
          </cell>
          <cell r="D361" t="str">
            <v>11a</v>
          </cell>
          <cell r="P361">
            <v>0</v>
          </cell>
        </row>
        <row r="362">
          <cell r="B362" t="str">
            <v>6322</v>
          </cell>
          <cell r="D362" t="str">
            <v>11b</v>
          </cell>
          <cell r="P362">
            <v>388944176169.07</v>
          </cell>
        </row>
        <row r="363">
          <cell r="B363" t="str">
            <v>6323</v>
          </cell>
          <cell r="D363" t="str">
            <v>11c</v>
          </cell>
          <cell r="P363">
            <v>0</v>
          </cell>
        </row>
        <row r="364">
          <cell r="B364" t="str">
            <v>6324</v>
          </cell>
          <cell r="D364" t="str">
            <v>11d</v>
          </cell>
          <cell r="P364">
            <v>0</v>
          </cell>
        </row>
        <row r="365">
          <cell r="B365" t="str">
            <v>6325</v>
          </cell>
          <cell r="D365" t="str">
            <v>11e</v>
          </cell>
          <cell r="P365">
            <v>0</v>
          </cell>
        </row>
        <row r="366">
          <cell r="B366" t="str">
            <v>6326</v>
          </cell>
          <cell r="D366" t="str">
            <v>11f</v>
          </cell>
          <cell r="P366">
            <v>0</v>
          </cell>
        </row>
        <row r="367">
          <cell r="B367" t="str">
            <v>6327</v>
          </cell>
          <cell r="D367" t="str">
            <v>11g</v>
          </cell>
          <cell r="P367">
            <v>0</v>
          </cell>
        </row>
        <row r="368">
          <cell r="B368" t="str">
            <v>6328</v>
          </cell>
          <cell r="D368" t="str">
            <v>11h</v>
          </cell>
          <cell r="P368">
            <v>3871236474</v>
          </cell>
        </row>
        <row r="369">
          <cell r="D369" t="str">
            <v>20</v>
          </cell>
          <cell r="P369">
            <v>103576723368.69</v>
          </cell>
        </row>
        <row r="371">
          <cell r="D371" t="str">
            <v>21</v>
          </cell>
          <cell r="P371">
            <v>3902705531.63</v>
          </cell>
          <cell r="S371">
            <v>3902705531.63</v>
          </cell>
          <cell r="AG371">
            <v>594687272</v>
          </cell>
        </row>
        <row r="372">
          <cell r="B372" t="str">
            <v>5151</v>
          </cell>
          <cell r="D372" t="str">
            <v>21a</v>
          </cell>
          <cell r="P372">
            <v>1908969029.63</v>
          </cell>
        </row>
        <row r="373">
          <cell r="B373" t="str">
            <v>5152</v>
          </cell>
          <cell r="D373" t="str">
            <v>21b</v>
          </cell>
          <cell r="P373">
            <v>0</v>
          </cell>
        </row>
        <row r="374">
          <cell r="B374" t="str">
            <v>5153</v>
          </cell>
          <cell r="D374" t="str">
            <v>21c</v>
          </cell>
          <cell r="P374">
            <v>307478719</v>
          </cell>
        </row>
        <row r="375">
          <cell r="B375" t="str">
            <v>5154</v>
          </cell>
          <cell r="D375" t="str">
            <v>21d</v>
          </cell>
          <cell r="P375">
            <v>0</v>
          </cell>
        </row>
        <row r="376">
          <cell r="B376" t="str">
            <v>5155</v>
          </cell>
          <cell r="D376" t="str">
            <v>21e</v>
          </cell>
          <cell r="P376">
            <v>1662329884</v>
          </cell>
        </row>
        <row r="377">
          <cell r="B377" t="str">
            <v>5156</v>
          </cell>
          <cell r="D377" t="str">
            <v>21f</v>
          </cell>
          <cell r="P377">
            <v>23927899</v>
          </cell>
        </row>
        <row r="378">
          <cell r="B378" t="str">
            <v>5157</v>
          </cell>
          <cell r="D378" t="str">
            <v>21g</v>
          </cell>
          <cell r="P378">
            <v>0</v>
          </cell>
        </row>
        <row r="379">
          <cell r="B379" t="str">
            <v>5158</v>
          </cell>
          <cell r="D379" t="str">
            <v>21h</v>
          </cell>
          <cell r="P379">
            <v>0</v>
          </cell>
        </row>
        <row r="380">
          <cell r="D380" t="str">
            <v>22</v>
          </cell>
          <cell r="P380">
            <v>2586992367.15</v>
          </cell>
        </row>
        <row r="381">
          <cell r="B381" t="str">
            <v>6351</v>
          </cell>
          <cell r="D381" t="str">
            <v>23</v>
          </cell>
          <cell r="P381">
            <v>1139139656.15</v>
          </cell>
          <cell r="S381">
            <v>1139139656.15</v>
          </cell>
          <cell r="AG381">
            <v>1577762448</v>
          </cell>
        </row>
        <row r="382">
          <cell r="B382" t="str">
            <v>6352</v>
          </cell>
          <cell r="D382" t="str">
            <v>22b</v>
          </cell>
          <cell r="P382">
            <v>0</v>
          </cell>
        </row>
        <row r="383">
          <cell r="B383" t="str">
            <v>6353</v>
          </cell>
          <cell r="D383" t="str">
            <v>22c</v>
          </cell>
          <cell r="P383">
            <v>0</v>
          </cell>
        </row>
        <row r="384">
          <cell r="B384" t="str">
            <v>6354</v>
          </cell>
          <cell r="D384" t="str">
            <v>22d</v>
          </cell>
          <cell r="P384">
            <v>0</v>
          </cell>
        </row>
        <row r="385">
          <cell r="B385" t="str">
            <v>6355</v>
          </cell>
          <cell r="D385" t="str">
            <v>22e</v>
          </cell>
          <cell r="P385">
            <v>1419655531</v>
          </cell>
        </row>
        <row r="386">
          <cell r="B386" t="str">
            <v>6356</v>
          </cell>
          <cell r="D386" t="str">
            <v>22f</v>
          </cell>
          <cell r="P386">
            <v>28197180</v>
          </cell>
        </row>
        <row r="387">
          <cell r="B387" t="str">
            <v>6357</v>
          </cell>
          <cell r="D387" t="str">
            <v>22g</v>
          </cell>
          <cell r="P387">
            <v>0</v>
          </cell>
        </row>
        <row r="388">
          <cell r="B388" t="str">
            <v>6358</v>
          </cell>
          <cell r="D388" t="str">
            <v>22h</v>
          </cell>
          <cell r="P388">
            <v>0</v>
          </cell>
        </row>
        <row r="390">
          <cell r="B390" t="str">
            <v>641</v>
          </cell>
          <cell r="D390" t="str">
            <v>24</v>
          </cell>
          <cell r="P390">
            <v>32042185989.43</v>
          </cell>
        </row>
        <row r="391">
          <cell r="B391" t="str">
            <v>642</v>
          </cell>
          <cell r="D391" t="str">
            <v>25</v>
          </cell>
          <cell r="P391">
            <v>60560667528.83</v>
          </cell>
        </row>
        <row r="393">
          <cell r="D393" t="str">
            <v>30</v>
          </cell>
          <cell r="P393">
            <v>12289583014.909988</v>
          </cell>
        </row>
        <row r="395">
          <cell r="B395" t="str">
            <v>711</v>
          </cell>
          <cell r="D395" t="str">
            <v>31</v>
          </cell>
          <cell r="P395">
            <v>4875626341.56</v>
          </cell>
          <cell r="S395">
            <v>4875626341.56</v>
          </cell>
          <cell r="AG395">
            <v>894350355</v>
          </cell>
        </row>
        <row r="396">
          <cell r="B396" t="str">
            <v>811</v>
          </cell>
          <cell r="D396" t="str">
            <v>32</v>
          </cell>
          <cell r="P396">
            <v>541439139.64</v>
          </cell>
        </row>
        <row r="397">
          <cell r="D397" t="str">
            <v>40</v>
          </cell>
          <cell r="P397">
            <v>4334187201.92</v>
          </cell>
        </row>
        <row r="398">
          <cell r="D398" t="str">
            <v>50</v>
          </cell>
          <cell r="P398">
            <v>16623770216.829988</v>
          </cell>
          <cell r="S398">
            <v>16623770216.829988</v>
          </cell>
          <cell r="AG398">
            <v>15348091038</v>
          </cell>
        </row>
        <row r="399">
          <cell r="D399" t="str">
            <v>51</v>
          </cell>
          <cell r="P399">
            <v>2299587891</v>
          </cell>
        </row>
        <row r="400">
          <cell r="B400" t="str">
            <v>82111</v>
          </cell>
          <cell r="D400" t="str">
            <v>51a</v>
          </cell>
          <cell r="P400">
            <v>2299587891</v>
          </cell>
        </row>
        <row r="401">
          <cell r="B401" t="str">
            <v>82112</v>
          </cell>
          <cell r="D401" t="str">
            <v>51b</v>
          </cell>
          <cell r="P401">
            <v>0</v>
          </cell>
        </row>
        <row r="402">
          <cell r="D402" t="str">
            <v>52</v>
          </cell>
          <cell r="P402">
            <v>0</v>
          </cell>
        </row>
        <row r="403">
          <cell r="B403" t="str">
            <v>82121</v>
          </cell>
          <cell r="D403" t="str">
            <v>52a</v>
          </cell>
          <cell r="P403">
            <v>0</v>
          </cell>
        </row>
        <row r="404">
          <cell r="B404" t="str">
            <v>82122</v>
          </cell>
          <cell r="D404" t="str">
            <v>52b</v>
          </cell>
          <cell r="P404">
            <v>0</v>
          </cell>
        </row>
        <row r="405">
          <cell r="B405" t="str">
            <v>82123</v>
          </cell>
          <cell r="D405" t="str">
            <v>52c</v>
          </cell>
          <cell r="P405">
            <v>0</v>
          </cell>
        </row>
        <row r="406">
          <cell r="B406" t="str">
            <v>82124</v>
          </cell>
          <cell r="D406" t="str">
            <v>52d</v>
          </cell>
          <cell r="P406">
            <v>0</v>
          </cell>
        </row>
        <row r="407">
          <cell r="B407" t="str">
            <v>82125</v>
          </cell>
          <cell r="D407" t="str">
            <v>52e</v>
          </cell>
          <cell r="P407">
            <v>0</v>
          </cell>
        </row>
        <row r="408">
          <cell r="D408" t="str">
            <v>60</v>
          </cell>
          <cell r="P408">
            <v>14324182325.829988</v>
          </cell>
          <cell r="S408">
            <v>14324182325.829988</v>
          </cell>
          <cell r="AG408">
            <v>15348091038</v>
          </cell>
        </row>
        <row r="409">
          <cell r="D409" t="str">
            <v>70</v>
          </cell>
        </row>
      </sheetData>
      <sheetData sheetId="13">
        <row r="1">
          <cell r="I1" t="str">
            <v>$F$9:$H$10</v>
          </cell>
        </row>
        <row r="9">
          <cell r="F9" t="str">
            <v>Nợ</v>
          </cell>
          <cell r="G9" t="str">
            <v>Có</v>
          </cell>
          <cell r="H9" t="str">
            <v>Số tiền</v>
          </cell>
        </row>
        <row r="10">
          <cell r="F10" t="str">
            <v>xx</v>
          </cell>
        </row>
      </sheetData>
      <sheetData sheetId="14">
        <row r="1">
          <cell r="AK1" t="str">
            <v>01</v>
          </cell>
          <cell r="AL1" t="str">
            <v>02</v>
          </cell>
          <cell r="AM1" t="str">
            <v>03</v>
          </cell>
          <cell r="AN1" t="str">
            <v>04</v>
          </cell>
          <cell r="AO1" t="str">
            <v>05</v>
          </cell>
          <cell r="AP1" t="str">
            <v>06</v>
          </cell>
          <cell r="AQ1" t="str">
            <v>07</v>
          </cell>
          <cell r="AR1" t="str">
            <v>21</v>
          </cell>
          <cell r="AS1" t="str">
            <v>22</v>
          </cell>
          <cell r="AT1" t="str">
            <v>23</v>
          </cell>
          <cell r="AU1" t="str">
            <v>24</v>
          </cell>
          <cell r="AV1" t="str">
            <v>25</v>
          </cell>
          <cell r="AW1" t="str">
            <v>26</v>
          </cell>
          <cell r="AX1" t="str">
            <v>27</v>
          </cell>
          <cell r="AY1" t="str">
            <v>31</v>
          </cell>
          <cell r="AZ1" t="str">
            <v>32</v>
          </cell>
          <cell r="BA1" t="str">
            <v>33</v>
          </cell>
          <cell r="BB1" t="str">
            <v>34</v>
          </cell>
          <cell r="BC1" t="str">
            <v>35</v>
          </cell>
          <cell r="BD1" t="str">
            <v>36</v>
          </cell>
          <cell r="BE1" t="str">
            <v>61</v>
          </cell>
        </row>
        <row r="2">
          <cell r="AK2">
            <v>469209342536</v>
          </cell>
          <cell r="AL2">
            <v>-267999029130</v>
          </cell>
          <cell r="AM2">
            <v>-147953392685</v>
          </cell>
          <cell r="AN2">
            <v>-1163404722</v>
          </cell>
          <cell r="AO2">
            <v>-1805514540</v>
          </cell>
          <cell r="AP2">
            <v>14553176124</v>
          </cell>
          <cell r="AQ2">
            <v>-54627344160</v>
          </cell>
          <cell r="AR2">
            <v>-25249310990</v>
          </cell>
          <cell r="AS2">
            <v>5433999898</v>
          </cell>
          <cell r="AT2">
            <v>-96762000000</v>
          </cell>
          <cell r="AU2">
            <v>92964650077</v>
          </cell>
          <cell r="AV2">
            <v>0</v>
          </cell>
          <cell r="AW2">
            <v>0</v>
          </cell>
          <cell r="AX2">
            <v>1572096826</v>
          </cell>
          <cell r="AY2">
            <v>0</v>
          </cell>
          <cell r="AZ2">
            <v>0</v>
          </cell>
          <cell r="BA2">
            <v>2159075450</v>
          </cell>
          <cell r="BB2">
            <v>-5178004115</v>
          </cell>
          <cell r="BC2">
            <v>0</v>
          </cell>
          <cell r="BD2">
            <v>-4619391885</v>
          </cell>
          <cell r="BE2">
            <v>-60373360.27</v>
          </cell>
        </row>
      </sheetData>
      <sheetData sheetId="15">
        <row r="4">
          <cell r="A4" t="str">
            <v>Dk</v>
          </cell>
          <cell r="D4" t="str">
            <v>Mã số</v>
          </cell>
        </row>
        <row r="5">
          <cell r="A5" t="str">
            <v>.</v>
          </cell>
        </row>
        <row r="6">
          <cell r="A6" t="str">
            <v>S</v>
          </cell>
        </row>
        <row r="7">
          <cell r="A7" t="str">
            <v>S</v>
          </cell>
        </row>
        <row r="8">
          <cell r="A8" t="str">
            <v>S</v>
          </cell>
        </row>
        <row r="9">
          <cell r="A9" t="str">
            <v>S</v>
          </cell>
        </row>
        <row r="10">
          <cell r="A10" t="str">
            <v>S</v>
          </cell>
        </row>
        <row r="11">
          <cell r="A11" t="str">
            <v>S</v>
          </cell>
        </row>
        <row r="12">
          <cell r="A12" t="str">
            <v>S</v>
          </cell>
        </row>
        <row r="13">
          <cell r="A13" t="str">
            <v>S</v>
          </cell>
        </row>
        <row r="14">
          <cell r="A14" t="str">
            <v>x</v>
          </cell>
        </row>
        <row r="15">
          <cell r="A15" t="str">
            <v>x</v>
          </cell>
        </row>
        <row r="16">
          <cell r="A16" t="str">
            <v>x</v>
          </cell>
        </row>
        <row r="17">
          <cell r="A17" t="str">
            <v>x</v>
          </cell>
        </row>
        <row r="18">
          <cell r="A18" t="str">
            <v>x</v>
          </cell>
        </row>
        <row r="19">
          <cell r="A19" t="str">
            <v>S</v>
          </cell>
        </row>
        <row r="20">
          <cell r="A20" t="str">
            <v>x</v>
          </cell>
        </row>
        <row r="21">
          <cell r="A21" t="str">
            <v>x</v>
          </cell>
        </row>
        <row r="22">
          <cell r="A22" t="str">
            <v>x</v>
          </cell>
        </row>
        <row r="23">
          <cell r="A23" t="str">
            <v>x</v>
          </cell>
        </row>
        <row r="24">
          <cell r="A24" t="str">
            <v>x</v>
          </cell>
        </row>
        <row r="25">
          <cell r="A25" t="str">
            <v>S</v>
          </cell>
        </row>
        <row r="26">
          <cell r="A26" t="str">
            <v>x</v>
          </cell>
        </row>
        <row r="27">
          <cell r="A27" t="str">
            <v>x</v>
          </cell>
        </row>
        <row r="28">
          <cell r="A28" t="str">
            <v>S</v>
          </cell>
        </row>
        <row r="29">
          <cell r="A29" t="str">
            <v>S</v>
          </cell>
        </row>
        <row r="30">
          <cell r="A30" t="str">
            <v>S</v>
          </cell>
        </row>
        <row r="31">
          <cell r="A31" t="str">
            <v>x</v>
          </cell>
        </row>
        <row r="32">
          <cell r="A32" t="str">
            <v>x</v>
          </cell>
        </row>
        <row r="33">
          <cell r="A33" t="str">
            <v>x</v>
          </cell>
        </row>
        <row r="34">
          <cell r="A34" t="str">
            <v>x</v>
          </cell>
        </row>
        <row r="35">
          <cell r="A35" t="str">
            <v>x</v>
          </cell>
        </row>
        <row r="36">
          <cell r="A36" t="str">
            <v>x</v>
          </cell>
        </row>
        <row r="37">
          <cell r="A37" t="str">
            <v>x</v>
          </cell>
        </row>
        <row r="38">
          <cell r="A38" t="str">
            <v>x</v>
          </cell>
        </row>
        <row r="39">
          <cell r="A39" t="str">
            <v>x</v>
          </cell>
        </row>
        <row r="40">
          <cell r="A40" t="str">
            <v>x</v>
          </cell>
        </row>
        <row r="41">
          <cell r="A41" t="str">
            <v>S</v>
          </cell>
        </row>
        <row r="42">
          <cell r="A42" t="str">
            <v>x</v>
          </cell>
        </row>
        <row r="43">
          <cell r="A43" t="str">
            <v>x</v>
          </cell>
        </row>
        <row r="44">
          <cell r="A44" t="str">
            <v>x</v>
          </cell>
        </row>
        <row r="45">
          <cell r="A45" t="str">
            <v>x</v>
          </cell>
        </row>
        <row r="46">
          <cell r="A46" t="str">
            <v>x</v>
          </cell>
        </row>
        <row r="47">
          <cell r="A47" t="str">
            <v>x</v>
          </cell>
        </row>
        <row r="48">
          <cell r="A48" t="str">
            <v>x</v>
          </cell>
        </row>
        <row r="49">
          <cell r="A49" t="str">
            <v>x</v>
          </cell>
        </row>
        <row r="50">
          <cell r="A50" t="str">
            <v>x</v>
          </cell>
        </row>
        <row r="51">
          <cell r="A51" t="str">
            <v>S</v>
          </cell>
        </row>
        <row r="52">
          <cell r="A52" t="str">
            <v>S</v>
          </cell>
        </row>
        <row r="53">
          <cell r="A53" t="str">
            <v>S</v>
          </cell>
        </row>
        <row r="54">
          <cell r="A54" t="str">
            <v>S</v>
          </cell>
        </row>
        <row r="55">
          <cell r="A55" t="str">
            <v>S</v>
          </cell>
        </row>
        <row r="56">
          <cell r="A56" t="str">
            <v>S</v>
          </cell>
        </row>
        <row r="57">
          <cell r="A57" t="str">
            <v>S</v>
          </cell>
        </row>
        <row r="58">
          <cell r="A58" t="str">
            <v>S</v>
          </cell>
        </row>
        <row r="59">
          <cell r="A59" t="str">
            <v>S</v>
          </cell>
        </row>
        <row r="60">
          <cell r="A60" t="str">
            <v>x</v>
          </cell>
        </row>
        <row r="61">
          <cell r="A61" t="str">
            <v>x</v>
          </cell>
        </row>
        <row r="62">
          <cell r="A62" t="str">
            <v>S</v>
          </cell>
        </row>
        <row r="63">
          <cell r="A63" t="str">
            <v>x</v>
          </cell>
        </row>
        <row r="64">
          <cell r="A64" t="str">
            <v>x</v>
          </cell>
        </row>
        <row r="65">
          <cell r="A65" t="str">
            <v>x</v>
          </cell>
        </row>
        <row r="66">
          <cell r="A66" t="str">
            <v>S</v>
          </cell>
        </row>
        <row r="67">
          <cell r="A67" t="str">
            <v>S</v>
          </cell>
        </row>
        <row r="68">
          <cell r="A68" t="str">
            <v>S</v>
          </cell>
        </row>
        <row r="69">
          <cell r="A69" t="str">
            <v>S</v>
          </cell>
        </row>
        <row r="70">
          <cell r="A70" t="str">
            <v>S</v>
          </cell>
        </row>
        <row r="71">
          <cell r="A71" t="str">
            <v>S</v>
          </cell>
        </row>
        <row r="72">
          <cell r="A72" t="str">
            <v>S</v>
          </cell>
        </row>
        <row r="73">
          <cell r="A73" t="str">
            <v>S</v>
          </cell>
        </row>
        <row r="74">
          <cell r="A74" t="str">
            <v>S</v>
          </cell>
        </row>
        <row r="75">
          <cell r="A75" t="str">
            <v>S</v>
          </cell>
        </row>
        <row r="76">
          <cell r="A76" t="str">
            <v>S</v>
          </cell>
        </row>
        <row r="77">
          <cell r="A77" t="str">
            <v>S</v>
          </cell>
        </row>
        <row r="78">
          <cell r="A78" t="str">
            <v>S</v>
          </cell>
        </row>
        <row r="79">
          <cell r="A79" t="str">
            <v>x</v>
          </cell>
        </row>
        <row r="80">
          <cell r="A80" t="str">
            <v>x</v>
          </cell>
        </row>
        <row r="81">
          <cell r="A81" t="str">
            <v>x</v>
          </cell>
        </row>
        <row r="82">
          <cell r="A82" t="str">
            <v>x</v>
          </cell>
        </row>
        <row r="83">
          <cell r="A83" t="str">
            <v>x</v>
          </cell>
        </row>
        <row r="84">
          <cell r="A84" t="str">
            <v>x</v>
          </cell>
        </row>
        <row r="85">
          <cell r="A85" t="str">
            <v>x</v>
          </cell>
        </row>
        <row r="86">
          <cell r="A86" t="str">
            <v>x</v>
          </cell>
        </row>
        <row r="87">
          <cell r="A87" t="str">
            <v>x</v>
          </cell>
        </row>
        <row r="88">
          <cell r="A88" t="str">
            <v>x</v>
          </cell>
        </row>
        <row r="89">
          <cell r="A89" t="str">
            <v>S</v>
          </cell>
        </row>
        <row r="90">
          <cell r="A90" t="str">
            <v>S</v>
          </cell>
        </row>
        <row r="91">
          <cell r="A91" t="str">
            <v>S</v>
          </cell>
        </row>
        <row r="92">
          <cell r="A92" t="str">
            <v>S</v>
          </cell>
        </row>
        <row r="93">
          <cell r="A93" t="str">
            <v>S</v>
          </cell>
        </row>
        <row r="94">
          <cell r="A94" t="str">
            <v>S</v>
          </cell>
        </row>
        <row r="95">
          <cell r="A95" t="str">
            <v>S</v>
          </cell>
        </row>
        <row r="96">
          <cell r="A96" t="str">
            <v>S</v>
          </cell>
        </row>
        <row r="97">
          <cell r="A97" t="str">
            <v>S</v>
          </cell>
        </row>
        <row r="98">
          <cell r="A98" t="str">
            <v>S</v>
          </cell>
        </row>
        <row r="99">
          <cell r="A99" t="str">
            <v>S</v>
          </cell>
        </row>
        <row r="100">
          <cell r="A100" t="str">
            <v>S</v>
          </cell>
        </row>
        <row r="101">
          <cell r="A101" t="str">
            <v>S</v>
          </cell>
        </row>
        <row r="102">
          <cell r="A102" t="str">
            <v>S</v>
          </cell>
        </row>
        <row r="103">
          <cell r="A103" t="str">
            <v>S</v>
          </cell>
        </row>
        <row r="104">
          <cell r="A104" t="str">
            <v>x</v>
          </cell>
        </row>
        <row r="105">
          <cell r="A105" t="str">
            <v>x</v>
          </cell>
        </row>
        <row r="106">
          <cell r="A106" t="str">
            <v>S</v>
          </cell>
        </row>
        <row r="107">
          <cell r="A107" t="str">
            <v>S</v>
          </cell>
        </row>
        <row r="108">
          <cell r="A108" t="str">
            <v>S</v>
          </cell>
        </row>
        <row r="109">
          <cell r="A109" t="str">
            <v>S</v>
          </cell>
        </row>
        <row r="110">
          <cell r="A110" t="str">
            <v>x</v>
          </cell>
        </row>
        <row r="111">
          <cell r="A111" t="str">
            <v>x</v>
          </cell>
        </row>
        <row r="112">
          <cell r="A112" t="str">
            <v>S</v>
          </cell>
        </row>
        <row r="113">
          <cell r="A113" t="str">
            <v>S</v>
          </cell>
        </row>
        <row r="114">
          <cell r="A114" t="str">
            <v>S</v>
          </cell>
        </row>
        <row r="115">
          <cell r="A115" t="str">
            <v>S</v>
          </cell>
        </row>
        <row r="116">
          <cell r="A116" t="str">
            <v>S</v>
          </cell>
        </row>
        <row r="117">
          <cell r="A117" t="str">
            <v>S</v>
          </cell>
        </row>
        <row r="118">
          <cell r="A118" t="str">
            <v>S</v>
          </cell>
        </row>
        <row r="119">
          <cell r="A119" t="str">
            <v>x</v>
          </cell>
        </row>
        <row r="120">
          <cell r="A120" t="str">
            <v>x</v>
          </cell>
        </row>
        <row r="121">
          <cell r="A121" t="str">
            <v>S</v>
          </cell>
        </row>
        <row r="122">
          <cell r="A122" t="str">
            <v>x</v>
          </cell>
        </row>
        <row r="123">
          <cell r="A123" t="str">
            <v>x</v>
          </cell>
        </row>
        <row r="124">
          <cell r="A124" t="str">
            <v>S</v>
          </cell>
        </row>
        <row r="125">
          <cell r="A125" t="str">
            <v>x</v>
          </cell>
        </row>
        <row r="126">
          <cell r="A126" t="str">
            <v>S</v>
          </cell>
        </row>
        <row r="127">
          <cell r="A127" t="str">
            <v>x</v>
          </cell>
        </row>
        <row r="128">
          <cell r="A128" t="str">
            <v>x</v>
          </cell>
        </row>
        <row r="129">
          <cell r="A129" t="str">
            <v>x</v>
          </cell>
        </row>
        <row r="130">
          <cell r="A130" t="str">
            <v>x</v>
          </cell>
        </row>
        <row r="131">
          <cell r="A131" t="str">
            <v>x</v>
          </cell>
        </row>
        <row r="132">
          <cell r="A132" t="str">
            <v>x</v>
          </cell>
        </row>
        <row r="133">
          <cell r="A133" t="str">
            <v>S</v>
          </cell>
        </row>
        <row r="134">
          <cell r="A134" t="str">
            <v>x</v>
          </cell>
        </row>
        <row r="135">
          <cell r="A135" t="str">
            <v>x</v>
          </cell>
        </row>
        <row r="136">
          <cell r="A136" t="str">
            <v>x</v>
          </cell>
        </row>
        <row r="137">
          <cell r="A137" t="str">
            <v>x</v>
          </cell>
        </row>
        <row r="138">
          <cell r="A138" t="str">
            <v>x</v>
          </cell>
        </row>
        <row r="139">
          <cell r="A139" t="str">
            <v>x</v>
          </cell>
        </row>
        <row r="140">
          <cell r="A140" t="str">
            <v>S</v>
          </cell>
        </row>
        <row r="141">
          <cell r="A141" t="str">
            <v>.</v>
          </cell>
        </row>
        <row r="142">
          <cell r="A142" t="str">
            <v>.</v>
          </cell>
        </row>
        <row r="143">
          <cell r="A143" t="str">
            <v>S</v>
          </cell>
        </row>
        <row r="144">
          <cell r="A144" t="str">
            <v>x</v>
          </cell>
        </row>
        <row r="145">
          <cell r="A145" t="str">
            <v>x</v>
          </cell>
        </row>
        <row r="146">
          <cell r="A146" t="str">
            <v>x</v>
          </cell>
        </row>
        <row r="147">
          <cell r="A147" t="str">
            <v>x</v>
          </cell>
        </row>
        <row r="148">
          <cell r="A148" t="str">
            <v>x</v>
          </cell>
        </row>
        <row r="149">
          <cell r="A149" t="str">
            <v>x</v>
          </cell>
        </row>
        <row r="150">
          <cell r="A150" t="str">
            <v>x</v>
          </cell>
        </row>
        <row r="151">
          <cell r="A151" t="str">
            <v>x</v>
          </cell>
        </row>
        <row r="152">
          <cell r="A152" t="str">
            <v>S</v>
          </cell>
        </row>
        <row r="153">
          <cell r="A153" t="str">
            <v>S</v>
          </cell>
        </row>
        <row r="154">
          <cell r="A154" t="str">
            <v>x</v>
          </cell>
        </row>
        <row r="155">
          <cell r="A155" t="str">
            <v>x</v>
          </cell>
        </row>
        <row r="156">
          <cell r="A156" t="str">
            <v>x</v>
          </cell>
        </row>
        <row r="157">
          <cell r="A157" t="str">
            <v>x</v>
          </cell>
        </row>
        <row r="158">
          <cell r="A158" t="str">
            <v>x</v>
          </cell>
        </row>
        <row r="159">
          <cell r="A159" t="str">
            <v>S</v>
          </cell>
        </row>
        <row r="160">
          <cell r="A160" t="str">
            <v>x</v>
          </cell>
        </row>
        <row r="161">
          <cell r="A161" t="str">
            <v>x</v>
          </cell>
        </row>
        <row r="162">
          <cell r="A162" t="str">
            <v>x</v>
          </cell>
        </row>
        <row r="163">
          <cell r="A163" t="str">
            <v>x</v>
          </cell>
        </row>
        <row r="164">
          <cell r="A164" t="str">
            <v>x</v>
          </cell>
        </row>
        <row r="165">
          <cell r="A165" t="str">
            <v>S</v>
          </cell>
        </row>
        <row r="166">
          <cell r="A166" t="str">
            <v>x</v>
          </cell>
        </row>
        <row r="167">
          <cell r="A167" t="str">
            <v>x</v>
          </cell>
        </row>
        <row r="168">
          <cell r="A168" t="str">
            <v>x</v>
          </cell>
        </row>
        <row r="169">
          <cell r="A169" t="str">
            <v>S</v>
          </cell>
        </row>
        <row r="170">
          <cell r="A170" t="str">
            <v>x</v>
          </cell>
        </row>
        <row r="171">
          <cell r="A171" t="str">
            <v>x</v>
          </cell>
        </row>
        <row r="172">
          <cell r="A172" t="str">
            <v>x</v>
          </cell>
        </row>
        <row r="173">
          <cell r="A173" t="str">
            <v>S</v>
          </cell>
        </row>
        <row r="174">
          <cell r="A174" t="str">
            <v>x</v>
          </cell>
        </row>
        <row r="175">
          <cell r="A175" t="str">
            <v>x</v>
          </cell>
        </row>
        <row r="176">
          <cell r="A176" t="str">
            <v>x</v>
          </cell>
        </row>
        <row r="177">
          <cell r="A177" t="str">
            <v>x</v>
          </cell>
        </row>
        <row r="178">
          <cell r="A178" t="str">
            <v>S</v>
          </cell>
        </row>
        <row r="179">
          <cell r="A179" t="str">
            <v>x</v>
          </cell>
        </row>
        <row r="180">
          <cell r="A180" t="str">
            <v>x</v>
          </cell>
        </row>
        <row r="181">
          <cell r="A181" t="str">
            <v>x</v>
          </cell>
        </row>
        <row r="182">
          <cell r="A182" t="str">
            <v>x</v>
          </cell>
        </row>
        <row r="183">
          <cell r="A183" t="str">
            <v>S</v>
          </cell>
        </row>
        <row r="184">
          <cell r="A184" t="str">
            <v>x</v>
          </cell>
        </row>
        <row r="185">
          <cell r="A185" t="str">
            <v>x</v>
          </cell>
        </row>
        <row r="186">
          <cell r="A186" t="str">
            <v>x</v>
          </cell>
        </row>
        <row r="187">
          <cell r="A187" t="str">
            <v>x</v>
          </cell>
        </row>
        <row r="188">
          <cell r="A188" t="str">
            <v>S</v>
          </cell>
        </row>
        <row r="189">
          <cell r="A189" t="str">
            <v>.</v>
          </cell>
        </row>
        <row r="190">
          <cell r="A190" t="str">
            <v>S</v>
          </cell>
        </row>
        <row r="191">
          <cell r="A191" t="str">
            <v>x</v>
          </cell>
        </row>
        <row r="192">
          <cell r="A192" t="str">
            <v>x</v>
          </cell>
        </row>
        <row r="193">
          <cell r="A193" t="str">
            <v>S</v>
          </cell>
        </row>
        <row r="194">
          <cell r="A194" t="str">
            <v>x</v>
          </cell>
        </row>
        <row r="195">
          <cell r="A195" t="str">
            <v>x</v>
          </cell>
        </row>
        <row r="196">
          <cell r="A196" t="str">
            <v>S</v>
          </cell>
        </row>
        <row r="197">
          <cell r="A197" t="str">
            <v>x</v>
          </cell>
        </row>
        <row r="198">
          <cell r="A198" t="str">
            <v>x</v>
          </cell>
        </row>
        <row r="199">
          <cell r="A199" t="str">
            <v>x</v>
          </cell>
        </row>
        <row r="200">
          <cell r="A200" t="str">
            <v>x</v>
          </cell>
        </row>
        <row r="201">
          <cell r="A201" t="str">
            <v>x</v>
          </cell>
        </row>
        <row r="202">
          <cell r="A202" t="str">
            <v>x</v>
          </cell>
        </row>
        <row r="203">
          <cell r="A203" t="str">
            <v>S</v>
          </cell>
        </row>
        <row r="204">
          <cell r="A204" t="str">
            <v>x</v>
          </cell>
        </row>
        <row r="205">
          <cell r="A205" t="str">
            <v>x</v>
          </cell>
        </row>
        <row r="206">
          <cell r="A206" t="str">
            <v>x</v>
          </cell>
        </row>
        <row r="207">
          <cell r="A207" t="str">
            <v>x</v>
          </cell>
        </row>
        <row r="208">
          <cell r="A208" t="str">
            <v>x</v>
          </cell>
        </row>
        <row r="209">
          <cell r="A209" t="str">
            <v>x</v>
          </cell>
        </row>
        <row r="210">
          <cell r="A210" t="str">
            <v>x</v>
          </cell>
        </row>
        <row r="211">
          <cell r="A211" t="str">
            <v>x</v>
          </cell>
        </row>
        <row r="212">
          <cell r="A212" t="str">
            <v>x</v>
          </cell>
        </row>
        <row r="213">
          <cell r="A213" t="str">
            <v>x</v>
          </cell>
        </row>
        <row r="214">
          <cell r="A214" t="str">
            <v>x</v>
          </cell>
        </row>
        <row r="215">
          <cell r="A215" t="str">
            <v>x</v>
          </cell>
        </row>
        <row r="216">
          <cell r="A216" t="str">
            <v>S</v>
          </cell>
        </row>
        <row r="217">
          <cell r="A217" t="str">
            <v>x</v>
          </cell>
        </row>
        <row r="218">
          <cell r="A218" t="str">
            <v>x</v>
          </cell>
        </row>
        <row r="219">
          <cell r="A219" t="str">
            <v>x</v>
          </cell>
        </row>
        <row r="220">
          <cell r="A220" t="str">
            <v>x</v>
          </cell>
        </row>
        <row r="221">
          <cell r="A221" t="str">
            <v>S</v>
          </cell>
        </row>
        <row r="222">
          <cell r="A222" t="str">
            <v>x</v>
          </cell>
        </row>
        <row r="223">
          <cell r="A223" t="str">
            <v>x</v>
          </cell>
        </row>
        <row r="224">
          <cell r="A224" t="str">
            <v>S</v>
          </cell>
        </row>
        <row r="225">
          <cell r="A225" t="str">
            <v>S</v>
          </cell>
        </row>
        <row r="226">
          <cell r="A226" t="str">
            <v>S</v>
          </cell>
        </row>
        <row r="227">
          <cell r="A227" t="str">
            <v>x</v>
          </cell>
        </row>
        <row r="228">
          <cell r="A228" t="str">
            <v>S</v>
          </cell>
        </row>
      </sheetData>
      <sheetData sheetId="29">
        <row r="9">
          <cell r="B9" t="str">
            <v>133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129"/>
  <sheetViews>
    <sheetView zoomScalePageLayoutView="0" workbookViewId="0" topLeftCell="A1">
      <pane ySplit="9" topLeftCell="A95" activePane="bottomLeft" state="frozen"/>
      <selection pane="topLeft" activeCell="A1" sqref="A1"/>
      <selection pane="bottomLeft" activeCell="I108" sqref="I108:I119"/>
    </sheetView>
  </sheetViews>
  <sheetFormatPr defaultColWidth="9.140625" defaultRowHeight="12.75"/>
  <cols>
    <col min="1" max="1" width="43.7109375" style="8" customWidth="1"/>
    <col min="2" max="2" width="2.421875" style="11" customWidth="1"/>
    <col min="3" max="3" width="5.7109375" style="8" bestFit="1" customWidth="1"/>
    <col min="4" max="4" width="2.421875" style="11" customWidth="1"/>
    <col min="5" max="5" width="9.421875" style="5" customWidth="1"/>
    <col min="6" max="6" width="1.421875" style="6" customWidth="1"/>
    <col min="7" max="7" width="16.28125" style="7" bestFit="1" customWidth="1"/>
    <col min="8" max="8" width="1.8515625" style="14" customWidth="1"/>
    <col min="9" max="9" width="16.28125" style="7" bestFit="1" customWidth="1"/>
    <col min="10" max="10" width="20.28125" style="7" customWidth="1"/>
    <col min="11" max="11" width="16.28125" style="7" bestFit="1" customWidth="1"/>
    <col min="12" max="16384" width="9.140625" style="8" customWidth="1"/>
  </cols>
  <sheetData>
    <row r="1" spans="1:9" ht="14.25">
      <c r="A1" s="1" t="s">
        <v>47</v>
      </c>
      <c r="B1" s="2"/>
      <c r="C1" s="3"/>
      <c r="D1" s="4"/>
      <c r="G1" s="79" t="s">
        <v>48</v>
      </c>
      <c r="H1" s="79"/>
      <c r="I1" s="79"/>
    </row>
    <row r="2" spans="1:9" ht="12.75" customHeight="1">
      <c r="A2" s="9" t="s">
        <v>49</v>
      </c>
      <c r="B2" s="10"/>
      <c r="G2" s="79" t="s">
        <v>253</v>
      </c>
      <c r="H2" s="79"/>
      <c r="I2" s="79"/>
    </row>
    <row r="3" spans="1:9" ht="12.75" customHeight="1">
      <c r="A3" s="42" t="s">
        <v>1</v>
      </c>
      <c r="B3" s="42"/>
      <c r="C3" s="43"/>
      <c r="D3" s="43"/>
      <c r="E3" s="44"/>
      <c r="F3" s="45"/>
      <c r="G3" s="80" t="s">
        <v>50</v>
      </c>
      <c r="H3" s="80"/>
      <c r="I3" s="80"/>
    </row>
    <row r="4" spans="1:9" ht="14.25">
      <c r="A4" s="1"/>
      <c r="B4" s="2"/>
      <c r="G4" s="12"/>
      <c r="H4" s="13"/>
      <c r="I4" s="12"/>
    </row>
    <row r="5" spans="1:9" ht="18" customHeight="1">
      <c r="A5" s="78" t="s">
        <v>117</v>
      </c>
      <c r="B5" s="78"/>
      <c r="C5" s="78"/>
      <c r="D5" s="78"/>
      <c r="E5" s="78"/>
      <c r="F5" s="78"/>
      <c r="G5" s="78"/>
      <c r="H5" s="78"/>
      <c r="I5" s="78"/>
    </row>
    <row r="6" spans="1:9" ht="13.5">
      <c r="A6" s="77" t="s">
        <v>250</v>
      </c>
      <c r="B6" s="77"/>
      <c r="C6" s="77"/>
      <c r="D6" s="77"/>
      <c r="E6" s="77"/>
      <c r="F6" s="77"/>
      <c r="G6" s="77"/>
      <c r="H6" s="77"/>
      <c r="I6" s="77"/>
    </row>
    <row r="8" spans="1:10" ht="39" customHeight="1">
      <c r="A8" s="15" t="s">
        <v>52</v>
      </c>
      <c r="B8" s="16"/>
      <c r="C8" s="15" t="s">
        <v>5</v>
      </c>
      <c r="D8" s="16"/>
      <c r="E8" s="17" t="s">
        <v>6</v>
      </c>
      <c r="F8" s="18"/>
      <c r="G8" s="19" t="s">
        <v>252</v>
      </c>
      <c r="H8" s="20"/>
      <c r="I8" s="19" t="s">
        <v>258</v>
      </c>
      <c r="J8" s="14"/>
    </row>
    <row r="9" spans="1:10" ht="13.5">
      <c r="A9" s="21">
        <v>1</v>
      </c>
      <c r="B9" s="22"/>
      <c r="C9" s="21">
        <v>2</v>
      </c>
      <c r="D9" s="22"/>
      <c r="E9" s="23">
        <v>3</v>
      </c>
      <c r="F9" s="22"/>
      <c r="G9" s="24" t="s">
        <v>51</v>
      </c>
      <c r="H9" s="25"/>
      <c r="I9" s="24" t="s">
        <v>118</v>
      </c>
      <c r="J9" s="14"/>
    </row>
    <row r="10" spans="1:10" ht="13.5">
      <c r="A10" s="27" t="s">
        <v>119</v>
      </c>
      <c r="B10" s="27"/>
      <c r="C10" s="28">
        <v>100</v>
      </c>
      <c r="D10" s="28"/>
      <c r="E10" s="29"/>
      <c r="G10" s="30">
        <f>G11+G14+G17+G24+G27</f>
        <v>371649892594</v>
      </c>
      <c r="H10" s="30"/>
      <c r="I10" s="30">
        <f>I11+I14+I17+I24+I27</f>
        <v>364556276064</v>
      </c>
      <c r="J10" s="14"/>
    </row>
    <row r="11" spans="1:10" ht="13.5">
      <c r="A11" s="27" t="s">
        <v>53</v>
      </c>
      <c r="B11" s="27"/>
      <c r="C11" s="28">
        <v>110</v>
      </c>
      <c r="D11" s="28"/>
      <c r="E11" s="29" t="s">
        <v>158</v>
      </c>
      <c r="G11" s="30">
        <f>G12+G13</f>
        <v>71037761383</v>
      </c>
      <c r="H11" s="30"/>
      <c r="I11" s="30">
        <f>I12+I13</f>
        <v>68710305987</v>
      </c>
      <c r="J11" s="14"/>
    </row>
    <row r="12" spans="1:10" ht="13.5">
      <c r="A12" s="31" t="s">
        <v>120</v>
      </c>
      <c r="B12" s="31"/>
      <c r="C12" s="32">
        <v>111</v>
      </c>
      <c r="D12" s="32"/>
      <c r="E12" s="29"/>
      <c r="G12" s="33">
        <v>53510916988</v>
      </c>
      <c r="H12" s="33"/>
      <c r="I12" s="33">
        <v>50854693270</v>
      </c>
      <c r="J12" s="14"/>
    </row>
    <row r="13" spans="1:10" ht="13.5">
      <c r="A13" s="31" t="s">
        <v>121</v>
      </c>
      <c r="B13" s="31"/>
      <c r="C13" s="32">
        <v>112</v>
      </c>
      <c r="D13" s="32"/>
      <c r="E13" s="29"/>
      <c r="G13" s="33">
        <v>17526844395</v>
      </c>
      <c r="H13" s="33"/>
      <c r="I13" s="33">
        <v>17855612717</v>
      </c>
      <c r="J13" s="14"/>
    </row>
    <row r="14" spans="1:10" ht="13.5">
      <c r="A14" s="27" t="s">
        <v>54</v>
      </c>
      <c r="B14" s="27"/>
      <c r="C14" s="28">
        <v>120</v>
      </c>
      <c r="D14" s="28"/>
      <c r="E14" s="29" t="s">
        <v>155</v>
      </c>
      <c r="G14" s="30">
        <f>G15+G16</f>
        <v>124770865450</v>
      </c>
      <c r="H14" s="30"/>
      <c r="I14" s="30">
        <f>I15+I16</f>
        <v>123978759421</v>
      </c>
      <c r="J14" s="14"/>
    </row>
    <row r="15" spans="1:10" ht="13.5">
      <c r="A15" s="31" t="s">
        <v>122</v>
      </c>
      <c r="B15" s="31"/>
      <c r="C15" s="32">
        <v>121</v>
      </c>
      <c r="D15" s="32"/>
      <c r="E15" s="29"/>
      <c r="G15" s="33">
        <v>129347843720</v>
      </c>
      <c r="H15" s="33"/>
      <c r="I15" s="33">
        <v>129432383511</v>
      </c>
      <c r="J15" s="14"/>
    </row>
    <row r="16" spans="1:10" ht="13.5">
      <c r="A16" s="31" t="s">
        <v>123</v>
      </c>
      <c r="B16" s="31"/>
      <c r="C16" s="32">
        <v>129</v>
      </c>
      <c r="D16" s="32"/>
      <c r="E16" s="29"/>
      <c r="G16" s="33">
        <v>-4576978270</v>
      </c>
      <c r="H16" s="33"/>
      <c r="I16" s="33">
        <v>-5453624090</v>
      </c>
      <c r="J16" s="14"/>
    </row>
    <row r="17" spans="1:10" ht="13.5">
      <c r="A17" s="27" t="s">
        <v>55</v>
      </c>
      <c r="B17" s="27"/>
      <c r="C17" s="28">
        <v>130</v>
      </c>
      <c r="D17" s="28"/>
      <c r="E17" s="29"/>
      <c r="G17" s="30">
        <f>SUM(G18:G23)</f>
        <v>166258821925</v>
      </c>
      <c r="H17" s="30"/>
      <c r="I17" s="30">
        <f>SUM(I18:I23)</f>
        <v>162079893532</v>
      </c>
      <c r="J17" s="14"/>
    </row>
    <row r="18" spans="1:10" ht="13.5">
      <c r="A18" s="31" t="s">
        <v>124</v>
      </c>
      <c r="B18" s="31"/>
      <c r="C18" s="32">
        <v>131</v>
      </c>
      <c r="D18" s="32"/>
      <c r="E18" s="29"/>
      <c r="G18" s="33">
        <v>311177246</v>
      </c>
      <c r="H18" s="33"/>
      <c r="I18" s="33">
        <v>276388846</v>
      </c>
      <c r="J18" s="14"/>
    </row>
    <row r="19" spans="1:10" ht="13.5">
      <c r="A19" s="31" t="s">
        <v>125</v>
      </c>
      <c r="B19" s="31"/>
      <c r="C19" s="32">
        <v>132</v>
      </c>
      <c r="D19" s="32"/>
      <c r="E19" s="29"/>
      <c r="G19" s="33">
        <v>3045002493</v>
      </c>
      <c r="H19" s="33"/>
      <c r="I19" s="33">
        <v>2974332803</v>
      </c>
      <c r="J19" s="14"/>
    </row>
    <row r="20" spans="1:10" ht="13.5">
      <c r="A20" s="31" t="s">
        <v>126</v>
      </c>
      <c r="B20" s="31"/>
      <c r="C20" s="32">
        <v>133</v>
      </c>
      <c r="D20" s="32"/>
      <c r="E20" s="29"/>
      <c r="G20" s="33"/>
      <c r="H20" s="33"/>
      <c r="I20" s="33"/>
      <c r="J20" s="14"/>
    </row>
    <row r="21" spans="1:10" ht="13.5">
      <c r="A21" s="31" t="s">
        <v>127</v>
      </c>
      <c r="B21" s="31"/>
      <c r="C21" s="32">
        <v>135</v>
      </c>
      <c r="D21" s="32"/>
      <c r="E21" s="29"/>
      <c r="G21" s="33">
        <v>0</v>
      </c>
      <c r="H21" s="33"/>
      <c r="I21" s="33">
        <v>0</v>
      </c>
      <c r="J21" s="14"/>
    </row>
    <row r="22" spans="1:10" ht="13.5">
      <c r="A22" s="31" t="s">
        <v>128</v>
      </c>
      <c r="B22" s="31"/>
      <c r="C22" s="32">
        <v>138</v>
      </c>
      <c r="D22" s="32"/>
      <c r="E22" s="29" t="s">
        <v>156</v>
      </c>
      <c r="G22" s="33">
        <v>176604653611</v>
      </c>
      <c r="H22" s="33"/>
      <c r="I22" s="33">
        <v>172531183308</v>
      </c>
      <c r="J22" s="14"/>
    </row>
    <row r="23" spans="1:10" ht="13.5">
      <c r="A23" s="31" t="s">
        <v>129</v>
      </c>
      <c r="B23" s="31"/>
      <c r="C23" s="32">
        <v>139</v>
      </c>
      <c r="D23" s="32"/>
      <c r="E23" s="29"/>
      <c r="G23" s="33">
        <f>I23</f>
        <v>-13702011425</v>
      </c>
      <c r="H23" s="33"/>
      <c r="I23" s="34">
        <v>-13702011425</v>
      </c>
      <c r="J23" s="14"/>
    </row>
    <row r="24" spans="1:10" ht="13.5">
      <c r="A24" s="27" t="s">
        <v>56</v>
      </c>
      <c r="B24" s="27"/>
      <c r="C24" s="28">
        <v>140</v>
      </c>
      <c r="D24" s="28"/>
      <c r="E24" s="29"/>
      <c r="G24" s="33"/>
      <c r="H24" s="33"/>
      <c r="I24" s="33"/>
      <c r="J24" s="14"/>
    </row>
    <row r="25" spans="1:10" ht="13.5">
      <c r="A25" s="31" t="s">
        <v>130</v>
      </c>
      <c r="B25" s="31"/>
      <c r="C25" s="32">
        <v>141</v>
      </c>
      <c r="D25" s="32"/>
      <c r="E25" s="29"/>
      <c r="G25" s="33"/>
      <c r="H25" s="33"/>
      <c r="I25" s="33"/>
      <c r="J25" s="14"/>
    </row>
    <row r="26" spans="1:10" ht="13.5">
      <c r="A26" s="31" t="s">
        <v>131</v>
      </c>
      <c r="B26" s="31"/>
      <c r="C26" s="32">
        <v>149</v>
      </c>
      <c r="D26" s="32"/>
      <c r="E26" s="29"/>
      <c r="G26" s="33"/>
      <c r="H26" s="33"/>
      <c r="I26" s="33"/>
      <c r="J26" s="14"/>
    </row>
    <row r="27" spans="1:10" ht="13.5">
      <c r="A27" s="27" t="s">
        <v>57</v>
      </c>
      <c r="B27" s="27"/>
      <c r="C27" s="28">
        <v>150</v>
      </c>
      <c r="D27" s="28"/>
      <c r="E27" s="29"/>
      <c r="G27" s="30">
        <f>SUM(G28:G32)</f>
        <v>9582443836</v>
      </c>
      <c r="H27" s="30"/>
      <c r="I27" s="30">
        <f>SUM(I28:I32)</f>
        <v>9787317124</v>
      </c>
      <c r="J27" s="14"/>
    </row>
    <row r="28" spans="1:10" ht="13.5">
      <c r="A28" s="31" t="s">
        <v>132</v>
      </c>
      <c r="B28" s="31"/>
      <c r="C28" s="32">
        <v>151</v>
      </c>
      <c r="D28" s="32"/>
      <c r="E28" s="29"/>
      <c r="G28" s="33">
        <v>252698569</v>
      </c>
      <c r="H28" s="33"/>
      <c r="I28" s="33">
        <v>53401350</v>
      </c>
      <c r="J28" s="14"/>
    </row>
    <row r="29" spans="1:10" ht="13.5">
      <c r="A29" s="31" t="s">
        <v>133</v>
      </c>
      <c r="B29" s="31"/>
      <c r="C29" s="32">
        <v>152</v>
      </c>
      <c r="D29" s="32"/>
      <c r="E29" s="29"/>
      <c r="G29" s="33">
        <v>1494151</v>
      </c>
      <c r="H29" s="33"/>
      <c r="I29" s="33">
        <v>23053785</v>
      </c>
      <c r="J29" s="14"/>
    </row>
    <row r="30" spans="1:10" ht="13.5">
      <c r="A30" s="31" t="s">
        <v>134</v>
      </c>
      <c r="B30" s="31"/>
      <c r="C30" s="32">
        <v>154</v>
      </c>
      <c r="D30" s="32"/>
      <c r="E30" s="29"/>
      <c r="G30" s="33"/>
      <c r="H30" s="33"/>
      <c r="I30" s="33"/>
      <c r="J30" s="14"/>
    </row>
    <row r="31" spans="1:10" ht="13.5">
      <c r="A31" s="31" t="s">
        <v>200</v>
      </c>
      <c r="B31" s="31"/>
      <c r="C31" s="32">
        <v>157</v>
      </c>
      <c r="D31" s="32"/>
      <c r="E31" s="29"/>
      <c r="G31" s="33"/>
      <c r="H31" s="33"/>
      <c r="I31" s="33"/>
      <c r="J31" s="14"/>
    </row>
    <row r="32" spans="1:10" ht="13.5">
      <c r="A32" s="31" t="s">
        <v>135</v>
      </c>
      <c r="B32" s="31"/>
      <c r="C32" s="32">
        <v>158</v>
      </c>
      <c r="D32" s="32"/>
      <c r="E32" s="29" t="s">
        <v>157</v>
      </c>
      <c r="G32" s="33">
        <v>9328251116</v>
      </c>
      <c r="H32" s="33"/>
      <c r="I32" s="33">
        <v>9710861989</v>
      </c>
      <c r="J32" s="14"/>
    </row>
    <row r="33" spans="1:10" ht="13.5">
      <c r="A33" s="27" t="s">
        <v>197</v>
      </c>
      <c r="B33" s="27"/>
      <c r="C33" s="28">
        <v>200</v>
      </c>
      <c r="D33" s="28"/>
      <c r="E33" s="29"/>
      <c r="G33" s="30">
        <f>G34+G40+G51+G54+G62+G67</f>
        <v>20960465559</v>
      </c>
      <c r="H33" s="30"/>
      <c r="I33" s="30">
        <f>I34+I40+I51+I54+I62+I67</f>
        <v>21239302167</v>
      </c>
      <c r="J33" s="14"/>
    </row>
    <row r="34" spans="1:10" ht="13.5" hidden="1">
      <c r="A34" s="27" t="s">
        <v>58</v>
      </c>
      <c r="B34" s="27"/>
      <c r="C34" s="28">
        <v>210</v>
      </c>
      <c r="D34" s="28"/>
      <c r="E34" s="29"/>
      <c r="G34" s="33"/>
      <c r="H34" s="33"/>
      <c r="I34" s="33"/>
      <c r="J34" s="14"/>
    </row>
    <row r="35" spans="1:10" ht="13.5" hidden="1">
      <c r="A35" s="31" t="s">
        <v>136</v>
      </c>
      <c r="B35" s="31"/>
      <c r="C35" s="32">
        <v>211</v>
      </c>
      <c r="D35" s="32"/>
      <c r="E35" s="29"/>
      <c r="G35" s="33"/>
      <c r="H35" s="33"/>
      <c r="I35" s="33"/>
      <c r="J35" s="14"/>
    </row>
    <row r="36" spans="1:10" ht="13.5" hidden="1">
      <c r="A36" s="31" t="s">
        <v>59</v>
      </c>
      <c r="B36" s="31"/>
      <c r="C36" s="32">
        <v>212</v>
      </c>
      <c r="D36" s="32"/>
      <c r="E36" s="29"/>
      <c r="G36" s="33"/>
      <c r="H36" s="33"/>
      <c r="I36" s="33"/>
      <c r="J36" s="14"/>
    </row>
    <row r="37" spans="1:10" ht="13.5" hidden="1">
      <c r="A37" s="31" t="s">
        <v>60</v>
      </c>
      <c r="B37" s="31"/>
      <c r="C37" s="32">
        <v>213</v>
      </c>
      <c r="D37" s="32"/>
      <c r="E37" s="29"/>
      <c r="G37" s="33"/>
      <c r="H37" s="33"/>
      <c r="I37" s="33"/>
      <c r="J37" s="14"/>
    </row>
    <row r="38" spans="1:10" ht="13.5" hidden="1">
      <c r="A38" s="31" t="s">
        <v>61</v>
      </c>
      <c r="B38" s="31"/>
      <c r="C38" s="32">
        <v>218</v>
      </c>
      <c r="D38" s="32"/>
      <c r="E38" s="29"/>
      <c r="G38" s="33"/>
      <c r="H38" s="33"/>
      <c r="I38" s="33"/>
      <c r="J38" s="14"/>
    </row>
    <row r="39" spans="1:10" ht="13.5" hidden="1">
      <c r="A39" s="31" t="s">
        <v>62</v>
      </c>
      <c r="B39" s="31"/>
      <c r="C39" s="32">
        <v>219</v>
      </c>
      <c r="D39" s="32"/>
      <c r="E39" s="29"/>
      <c r="G39" s="33"/>
      <c r="H39" s="33"/>
      <c r="I39" s="33"/>
      <c r="J39" s="14"/>
    </row>
    <row r="40" spans="1:10" ht="13.5">
      <c r="A40" s="27" t="s">
        <v>137</v>
      </c>
      <c r="B40" s="27"/>
      <c r="C40" s="28">
        <v>220</v>
      </c>
      <c r="D40" s="28"/>
      <c r="E40" s="29" t="s">
        <v>159</v>
      </c>
      <c r="G40" s="30">
        <f>G41+G47+G50</f>
        <v>7750233608</v>
      </c>
      <c r="H40" s="30"/>
      <c r="I40" s="30">
        <f>I41+I47+I50</f>
        <v>8279465893</v>
      </c>
      <c r="J40" s="14"/>
    </row>
    <row r="41" spans="1:10" ht="13.5">
      <c r="A41" s="31" t="s">
        <v>138</v>
      </c>
      <c r="B41" s="31"/>
      <c r="C41" s="32">
        <v>221</v>
      </c>
      <c r="D41" s="32"/>
      <c r="E41" s="29"/>
      <c r="G41" s="34">
        <f>G42+G43</f>
        <v>2147358830</v>
      </c>
      <c r="H41" s="34"/>
      <c r="I41" s="34">
        <f>I42+I43</f>
        <v>2523976774</v>
      </c>
      <c r="J41" s="14"/>
    </row>
    <row r="42" spans="1:10" ht="13.5">
      <c r="A42" s="31" t="s">
        <v>141</v>
      </c>
      <c r="B42" s="32"/>
      <c r="C42" s="32">
        <v>222</v>
      </c>
      <c r="D42" s="32"/>
      <c r="E42" s="29"/>
      <c r="G42" s="33">
        <f>I42</f>
        <v>9050656584</v>
      </c>
      <c r="H42" s="33"/>
      <c r="I42" s="33">
        <v>9050656584</v>
      </c>
      <c r="J42" s="14"/>
    </row>
    <row r="43" spans="1:10" ht="13.5">
      <c r="A43" s="31" t="s">
        <v>139</v>
      </c>
      <c r="B43" s="31"/>
      <c r="C43" s="32">
        <v>223</v>
      </c>
      <c r="D43" s="32"/>
      <c r="E43" s="29"/>
      <c r="G43" s="33">
        <v>-6903297754</v>
      </c>
      <c r="H43" s="33"/>
      <c r="I43" s="33">
        <v>-6526679810</v>
      </c>
      <c r="J43" s="14"/>
    </row>
    <row r="44" spans="1:10" ht="13.5" hidden="1">
      <c r="A44" s="31" t="s">
        <v>140</v>
      </c>
      <c r="B44" s="31"/>
      <c r="C44" s="32">
        <v>224</v>
      </c>
      <c r="D44" s="32"/>
      <c r="E44" s="29"/>
      <c r="G44" s="34">
        <f>G45+G46</f>
        <v>0</v>
      </c>
      <c r="H44" s="34"/>
      <c r="I44" s="34">
        <f>I45+I46</f>
        <v>0</v>
      </c>
      <c r="J44" s="14"/>
    </row>
    <row r="45" spans="1:10" ht="13.5" hidden="1">
      <c r="A45" s="31" t="s">
        <v>141</v>
      </c>
      <c r="B45" s="32"/>
      <c r="C45" s="32">
        <v>225</v>
      </c>
      <c r="D45" s="32"/>
      <c r="E45" s="29"/>
      <c r="G45" s="33"/>
      <c r="H45" s="33"/>
      <c r="I45" s="33"/>
      <c r="J45" s="14"/>
    </row>
    <row r="46" spans="1:10" ht="13.5" hidden="1">
      <c r="A46" s="31" t="s">
        <v>139</v>
      </c>
      <c r="B46" s="31"/>
      <c r="C46" s="32">
        <v>226</v>
      </c>
      <c r="D46" s="32"/>
      <c r="E46" s="29"/>
      <c r="G46" s="33"/>
      <c r="H46" s="33"/>
      <c r="I46" s="33"/>
      <c r="J46" s="14"/>
    </row>
    <row r="47" spans="1:10" ht="13.5">
      <c r="A47" s="31" t="s">
        <v>199</v>
      </c>
      <c r="B47" s="31"/>
      <c r="C47" s="32">
        <v>227</v>
      </c>
      <c r="D47" s="32"/>
      <c r="E47" s="29" t="s">
        <v>160</v>
      </c>
      <c r="G47" s="33">
        <f>G48+G49</f>
        <v>1983374778</v>
      </c>
      <c r="H47" s="33"/>
      <c r="I47" s="33">
        <f>I48+I49</f>
        <v>2135989119</v>
      </c>
      <c r="J47" s="14"/>
    </row>
    <row r="48" spans="1:10" ht="13.5">
      <c r="A48" s="31" t="s">
        <v>141</v>
      </c>
      <c r="B48" s="32"/>
      <c r="C48" s="32">
        <v>228</v>
      </c>
      <c r="D48" s="32"/>
      <c r="E48" s="29"/>
      <c r="G48" s="33">
        <v>3573704188</v>
      </c>
      <c r="H48" s="33"/>
      <c r="I48" s="33">
        <v>3528704188</v>
      </c>
      <c r="J48" s="14"/>
    </row>
    <row r="49" spans="1:10" ht="13.5">
      <c r="A49" s="31" t="s">
        <v>139</v>
      </c>
      <c r="B49" s="31"/>
      <c r="C49" s="32">
        <v>229</v>
      </c>
      <c r="D49" s="32"/>
      <c r="E49" s="29"/>
      <c r="G49" s="33">
        <v>-1590329410</v>
      </c>
      <c r="H49" s="33"/>
      <c r="I49" s="33">
        <v>-1392715069</v>
      </c>
      <c r="J49" s="14"/>
    </row>
    <row r="50" spans="1:10" ht="13.5">
      <c r="A50" s="31" t="s">
        <v>142</v>
      </c>
      <c r="B50" s="31"/>
      <c r="C50" s="32">
        <v>230</v>
      </c>
      <c r="D50" s="32"/>
      <c r="E50" s="29"/>
      <c r="G50" s="33">
        <v>3619500000</v>
      </c>
      <c r="H50" s="33"/>
      <c r="I50" s="33">
        <v>3619500000</v>
      </c>
      <c r="J50" s="14"/>
    </row>
    <row r="51" spans="1:10" ht="13.5" hidden="1">
      <c r="A51" s="27" t="s">
        <v>63</v>
      </c>
      <c r="B51" s="27"/>
      <c r="C51" s="28">
        <v>240</v>
      </c>
      <c r="D51" s="28"/>
      <c r="E51" s="29"/>
      <c r="G51" s="33"/>
      <c r="H51" s="33"/>
      <c r="I51" s="33"/>
      <c r="J51" s="14"/>
    </row>
    <row r="52" spans="1:10" ht="13.5" hidden="1">
      <c r="A52" s="31" t="s">
        <v>141</v>
      </c>
      <c r="B52" s="32"/>
      <c r="C52" s="32">
        <v>241</v>
      </c>
      <c r="D52" s="32"/>
      <c r="E52" s="29"/>
      <c r="G52" s="33"/>
      <c r="H52" s="33"/>
      <c r="I52" s="33"/>
      <c r="J52" s="14"/>
    </row>
    <row r="53" spans="1:10" ht="13.5" hidden="1">
      <c r="A53" s="31" t="s">
        <v>143</v>
      </c>
      <c r="B53" s="31"/>
      <c r="C53" s="32">
        <v>242</v>
      </c>
      <c r="D53" s="32"/>
      <c r="E53" s="29"/>
      <c r="G53" s="33"/>
      <c r="H53" s="33"/>
      <c r="I53" s="33"/>
      <c r="J53" s="14"/>
    </row>
    <row r="54" spans="1:10" ht="13.5">
      <c r="A54" s="27" t="s">
        <v>201</v>
      </c>
      <c r="B54" s="27"/>
      <c r="C54" s="28">
        <v>250</v>
      </c>
      <c r="D54" s="28"/>
      <c r="E54" s="29" t="s">
        <v>161</v>
      </c>
      <c r="G54" s="30">
        <f>SUM(G55+G56+G57+G60+G61)</f>
        <v>3932044140</v>
      </c>
      <c r="H54" s="30"/>
      <c r="I54" s="30">
        <f>SUM(I55+I56+I57+I60+I61)</f>
        <v>3326610800</v>
      </c>
      <c r="J54" s="14"/>
    </row>
    <row r="55" spans="1:10" ht="13.5">
      <c r="A55" s="31" t="s">
        <v>144</v>
      </c>
      <c r="B55" s="31"/>
      <c r="C55" s="32">
        <v>251</v>
      </c>
      <c r="D55" s="32"/>
      <c r="E55" s="29"/>
      <c r="G55" s="33"/>
      <c r="H55" s="33"/>
      <c r="I55" s="33"/>
      <c r="J55" s="14"/>
    </row>
    <row r="56" spans="1:10" ht="13.5">
      <c r="A56" s="31" t="s">
        <v>145</v>
      </c>
      <c r="B56" s="31"/>
      <c r="C56" s="32">
        <v>252</v>
      </c>
      <c r="D56" s="32"/>
      <c r="E56" s="29"/>
      <c r="G56" s="33"/>
      <c r="H56" s="33"/>
      <c r="I56" s="33"/>
      <c r="J56" s="14"/>
    </row>
    <row r="57" spans="1:10" ht="13.5">
      <c r="A57" s="31" t="s">
        <v>146</v>
      </c>
      <c r="B57" s="31"/>
      <c r="C57" s="32">
        <v>253</v>
      </c>
      <c r="D57" s="32"/>
      <c r="E57" s="29"/>
      <c r="G57" s="34"/>
      <c r="H57" s="34"/>
      <c r="I57" s="34"/>
      <c r="J57" s="14"/>
    </row>
    <row r="58" spans="1:10" ht="13.5">
      <c r="A58" s="31" t="s">
        <v>147</v>
      </c>
      <c r="B58" s="32"/>
      <c r="C58" s="32">
        <v>254</v>
      </c>
      <c r="D58" s="32"/>
      <c r="E58" s="29"/>
      <c r="G58" s="33"/>
      <c r="H58" s="33"/>
      <c r="I58" s="33"/>
      <c r="J58" s="14"/>
    </row>
    <row r="59" spans="1:10" ht="13.5">
      <c r="A59" s="31" t="s">
        <v>148</v>
      </c>
      <c r="B59" s="32"/>
      <c r="C59" s="32">
        <v>255</v>
      </c>
      <c r="D59" s="32"/>
      <c r="E59" s="29"/>
      <c r="G59" s="33"/>
      <c r="H59" s="33"/>
      <c r="I59" s="33"/>
      <c r="J59" s="14"/>
    </row>
    <row r="60" spans="1:10" ht="13.5">
      <c r="A60" s="31" t="s">
        <v>149</v>
      </c>
      <c r="B60" s="31"/>
      <c r="C60" s="32">
        <v>258</v>
      </c>
      <c r="D60" s="32"/>
      <c r="E60" s="29"/>
      <c r="G60" s="33">
        <v>3932044140</v>
      </c>
      <c r="H60" s="33"/>
      <c r="I60" s="33">
        <v>3326610800</v>
      </c>
      <c r="J60" s="14"/>
    </row>
    <row r="61" spans="1:10" ht="13.5">
      <c r="A61" s="31" t="s">
        <v>150</v>
      </c>
      <c r="B61" s="31"/>
      <c r="C61" s="32">
        <v>259</v>
      </c>
      <c r="D61" s="32"/>
      <c r="E61" s="29"/>
      <c r="G61" s="33"/>
      <c r="H61" s="33"/>
      <c r="I61" s="33"/>
      <c r="J61" s="14"/>
    </row>
    <row r="62" spans="1:10" ht="13.5">
      <c r="A62" s="27" t="s">
        <v>202</v>
      </c>
      <c r="B62" s="27"/>
      <c r="C62" s="28">
        <v>260</v>
      </c>
      <c r="D62" s="28"/>
      <c r="E62" s="29"/>
      <c r="G62" s="30">
        <f>SUM(G63:G66)</f>
        <v>9278187811</v>
      </c>
      <c r="H62" s="30"/>
      <c r="I62" s="30">
        <f>SUM(I63:I66)</f>
        <v>9633225474</v>
      </c>
      <c r="J62" s="14"/>
    </row>
    <row r="63" spans="1:10" ht="13.5">
      <c r="A63" s="31" t="s">
        <v>151</v>
      </c>
      <c r="B63" s="31"/>
      <c r="C63" s="32">
        <v>261</v>
      </c>
      <c r="D63" s="32"/>
      <c r="E63" s="29"/>
      <c r="G63" s="33">
        <v>157621676</v>
      </c>
      <c r="H63" s="33"/>
      <c r="I63" s="33">
        <v>512659339</v>
      </c>
      <c r="J63" s="14"/>
    </row>
    <row r="64" spans="1:10" ht="13.5">
      <c r="A64" s="31" t="s">
        <v>152</v>
      </c>
      <c r="B64" s="31"/>
      <c r="C64" s="32">
        <v>262</v>
      </c>
      <c r="D64" s="32"/>
      <c r="E64" s="29"/>
      <c r="G64" s="33"/>
      <c r="H64" s="33"/>
      <c r="I64" s="33"/>
      <c r="J64" s="14"/>
    </row>
    <row r="65" spans="1:10" ht="13.5">
      <c r="A65" s="31" t="s">
        <v>153</v>
      </c>
      <c r="B65" s="31"/>
      <c r="C65" s="32">
        <v>263</v>
      </c>
      <c r="D65" s="32"/>
      <c r="E65" s="29" t="s">
        <v>162</v>
      </c>
      <c r="G65" s="33">
        <v>6772760023</v>
      </c>
      <c r="H65" s="33"/>
      <c r="I65" s="33">
        <v>6772760023</v>
      </c>
      <c r="J65" s="14"/>
    </row>
    <row r="66" spans="1:10" ht="13.5">
      <c r="A66" s="31" t="s">
        <v>154</v>
      </c>
      <c r="B66" s="31"/>
      <c r="C66" s="32">
        <v>268</v>
      </c>
      <c r="D66" s="32"/>
      <c r="E66" s="29"/>
      <c r="G66" s="33">
        <v>2347806112</v>
      </c>
      <c r="H66" s="33"/>
      <c r="I66" s="33">
        <v>2347806112</v>
      </c>
      <c r="J66" s="14"/>
    </row>
    <row r="67" spans="1:11" s="38" customFormat="1" ht="13.5">
      <c r="A67" s="27" t="s">
        <v>64</v>
      </c>
      <c r="B67" s="27"/>
      <c r="C67" s="28">
        <v>269</v>
      </c>
      <c r="D67" s="28"/>
      <c r="E67" s="29"/>
      <c r="F67" s="35"/>
      <c r="G67" s="36"/>
      <c r="H67" s="36"/>
      <c r="I67" s="36"/>
      <c r="J67" s="37"/>
      <c r="K67" s="73"/>
    </row>
    <row r="68" spans="1:10" ht="15.75" customHeight="1" thickBot="1">
      <c r="A68" s="39" t="s">
        <v>195</v>
      </c>
      <c r="B68" s="27"/>
      <c r="C68" s="28">
        <v>270</v>
      </c>
      <c r="D68" s="28"/>
      <c r="E68" s="29"/>
      <c r="G68" s="40">
        <f>G10+G33</f>
        <v>392610358153</v>
      </c>
      <c r="H68" s="30"/>
      <c r="I68" s="40">
        <f>I10+I33</f>
        <v>385795578231</v>
      </c>
      <c r="J68" s="14"/>
    </row>
    <row r="69" spans="1:10" ht="15.75" customHeight="1" thickTop="1">
      <c r="A69" s="27"/>
      <c r="B69" s="27"/>
      <c r="C69" s="28"/>
      <c r="D69" s="28"/>
      <c r="E69" s="29"/>
      <c r="G69" s="30"/>
      <c r="H69" s="30"/>
      <c r="I69" s="30"/>
      <c r="J69" s="14"/>
    </row>
    <row r="70" spans="1:10" ht="15.75" customHeight="1">
      <c r="A70" s="27"/>
      <c r="B70" s="27"/>
      <c r="C70" s="28"/>
      <c r="D70" s="28"/>
      <c r="E70" s="29"/>
      <c r="G70" s="30"/>
      <c r="H70" s="30"/>
      <c r="I70" s="30"/>
      <c r="J70" s="14"/>
    </row>
    <row r="71" spans="1:10" ht="15.75" customHeight="1">
      <c r="A71" s="27"/>
      <c r="B71" s="27"/>
      <c r="C71" s="28"/>
      <c r="D71" s="28"/>
      <c r="E71" s="29"/>
      <c r="G71" s="30"/>
      <c r="H71" s="30"/>
      <c r="I71" s="30"/>
      <c r="J71" s="14"/>
    </row>
    <row r="72" spans="1:10" ht="15.75" customHeight="1">
      <c r="A72" s="27"/>
      <c r="B72" s="27"/>
      <c r="C72" s="28"/>
      <c r="D72" s="28"/>
      <c r="E72" s="29"/>
      <c r="G72" s="30"/>
      <c r="H72" s="30"/>
      <c r="I72" s="30"/>
      <c r="J72" s="14"/>
    </row>
    <row r="73" spans="1:10" ht="15.75" customHeight="1">
      <c r="A73" s="78" t="s">
        <v>203</v>
      </c>
      <c r="B73" s="78"/>
      <c r="C73" s="78"/>
      <c r="D73" s="78"/>
      <c r="E73" s="78"/>
      <c r="F73" s="78"/>
      <c r="G73" s="78"/>
      <c r="H73" s="78"/>
      <c r="I73" s="78"/>
      <c r="J73" s="14"/>
    </row>
    <row r="74" spans="1:10" ht="15.75" customHeight="1">
      <c r="A74" s="77" t="str">
        <f>A6</f>
        <v>Tại ngày 30/06/2013</v>
      </c>
      <c r="B74" s="77"/>
      <c r="C74" s="77"/>
      <c r="D74" s="77"/>
      <c r="E74" s="77"/>
      <c r="F74" s="77"/>
      <c r="G74" s="77"/>
      <c r="H74" s="77"/>
      <c r="I74" s="77"/>
      <c r="J74" s="14"/>
    </row>
    <row r="75" spans="1:10" ht="15.75" customHeight="1">
      <c r="A75" s="27"/>
      <c r="B75" s="27"/>
      <c r="C75" s="28"/>
      <c r="D75" s="28"/>
      <c r="E75" s="29"/>
      <c r="G75" s="30"/>
      <c r="H75" s="30"/>
      <c r="I75" s="30"/>
      <c r="J75" s="14"/>
    </row>
    <row r="76" spans="1:10" ht="29.25" customHeight="1">
      <c r="A76" s="15" t="s">
        <v>196</v>
      </c>
      <c r="B76" s="16"/>
      <c r="C76" s="15" t="s">
        <v>5</v>
      </c>
      <c r="D76" s="16"/>
      <c r="E76" s="17" t="s">
        <v>6</v>
      </c>
      <c r="F76" s="18"/>
      <c r="G76" s="19" t="str">
        <f>G8</f>
        <v>30/06/2013</v>
      </c>
      <c r="H76" s="20"/>
      <c r="I76" s="19" t="str">
        <f>I8</f>
        <v>31/12/2012</v>
      </c>
      <c r="J76" s="14"/>
    </row>
    <row r="77" spans="1:10" ht="13.5">
      <c r="A77" s="21">
        <v>1</v>
      </c>
      <c r="B77" s="22"/>
      <c r="C77" s="21">
        <v>2</v>
      </c>
      <c r="D77" s="22"/>
      <c r="E77" s="23">
        <v>3</v>
      </c>
      <c r="F77" s="22"/>
      <c r="G77" s="24" t="s">
        <v>51</v>
      </c>
      <c r="H77" s="25"/>
      <c r="I77" s="26" t="s">
        <v>118</v>
      </c>
      <c r="J77" s="14"/>
    </row>
    <row r="78" spans="1:10" ht="13.5">
      <c r="A78" s="27" t="s">
        <v>198</v>
      </c>
      <c r="B78" s="27"/>
      <c r="C78" s="28">
        <v>300</v>
      </c>
      <c r="D78" s="28"/>
      <c r="E78" s="29"/>
      <c r="G78" s="30">
        <f>G79+G95</f>
        <v>64635348334</v>
      </c>
      <c r="H78" s="30"/>
      <c r="I78" s="30">
        <f>I79+I95</f>
        <v>61172005539</v>
      </c>
      <c r="J78" s="14"/>
    </row>
    <row r="79" spans="1:10" ht="13.5">
      <c r="A79" s="27" t="s">
        <v>65</v>
      </c>
      <c r="B79" s="27"/>
      <c r="C79" s="28">
        <v>310</v>
      </c>
      <c r="D79" s="28"/>
      <c r="E79" s="29"/>
      <c r="G79" s="30">
        <f>SUM(G80:G94)</f>
        <v>64635348334</v>
      </c>
      <c r="H79" s="30"/>
      <c r="I79" s="30">
        <f>SUM(I80:I94)</f>
        <v>61172005539</v>
      </c>
      <c r="J79" s="14"/>
    </row>
    <row r="80" spans="1:10" ht="13.5">
      <c r="A80" s="31" t="s">
        <v>168</v>
      </c>
      <c r="B80" s="31"/>
      <c r="C80" s="32">
        <v>311</v>
      </c>
      <c r="D80" s="32"/>
      <c r="E80" s="29" t="s">
        <v>163</v>
      </c>
      <c r="G80" s="33">
        <v>1500000000</v>
      </c>
      <c r="H80" s="33"/>
      <c r="I80" s="33">
        <v>1500000000</v>
      </c>
      <c r="J80" s="14"/>
    </row>
    <row r="81" spans="1:10" ht="13.5">
      <c r="A81" s="31" t="s">
        <v>169</v>
      </c>
      <c r="B81" s="31"/>
      <c r="C81" s="32">
        <v>312</v>
      </c>
      <c r="D81" s="32"/>
      <c r="E81" s="29"/>
      <c r="G81" s="33">
        <v>221284724</v>
      </c>
      <c r="H81" s="33"/>
      <c r="I81" s="33">
        <v>336373399</v>
      </c>
      <c r="J81" s="14"/>
    </row>
    <row r="82" spans="1:10" ht="13.5">
      <c r="A82" s="31" t="s">
        <v>170</v>
      </c>
      <c r="B82" s="31"/>
      <c r="C82" s="32">
        <v>313</v>
      </c>
      <c r="D82" s="32"/>
      <c r="E82" s="29"/>
      <c r="G82" s="33">
        <v>745413563</v>
      </c>
      <c r="H82" s="33"/>
      <c r="I82" s="33">
        <v>721590320</v>
      </c>
      <c r="J82" s="14"/>
    </row>
    <row r="83" spans="1:10" ht="13.5">
      <c r="A83" s="31" t="s">
        <v>171</v>
      </c>
      <c r="B83" s="31"/>
      <c r="C83" s="32">
        <v>314</v>
      </c>
      <c r="D83" s="32"/>
      <c r="E83" s="29" t="s">
        <v>164</v>
      </c>
      <c r="G83" s="33">
        <v>2383238819</v>
      </c>
      <c r="H83" s="33"/>
      <c r="I83" s="33">
        <v>2541241231</v>
      </c>
      <c r="J83" s="14"/>
    </row>
    <row r="84" spans="1:10" ht="13.5">
      <c r="A84" s="31" t="s">
        <v>172</v>
      </c>
      <c r="B84" s="31"/>
      <c r="C84" s="32">
        <v>315</v>
      </c>
      <c r="D84" s="32"/>
      <c r="E84" s="29"/>
      <c r="G84" s="33">
        <v>462302617</v>
      </c>
      <c r="H84" s="33"/>
      <c r="I84" s="33">
        <v>541243512</v>
      </c>
      <c r="J84" s="14"/>
    </row>
    <row r="85" spans="1:10" ht="13.5">
      <c r="A85" s="31" t="s">
        <v>173</v>
      </c>
      <c r="B85" s="31"/>
      <c r="C85" s="32">
        <v>316</v>
      </c>
      <c r="D85" s="32"/>
      <c r="E85" s="29"/>
      <c r="G85" s="33">
        <v>3619320853</v>
      </c>
      <c r="H85" s="33"/>
      <c r="I85" s="33">
        <v>3692486946</v>
      </c>
      <c r="J85" s="14"/>
    </row>
    <row r="86" spans="1:10" ht="13.5">
      <c r="A86" s="31" t="s">
        <v>174</v>
      </c>
      <c r="B86" s="31"/>
      <c r="C86" s="32">
        <v>317</v>
      </c>
      <c r="D86" s="32"/>
      <c r="E86" s="29"/>
      <c r="G86" s="33"/>
      <c r="H86" s="33"/>
      <c r="I86" s="33"/>
      <c r="J86" s="14"/>
    </row>
    <row r="87" spans="1:10" ht="13.5">
      <c r="A87" s="31" t="s">
        <v>175</v>
      </c>
      <c r="B87" s="31"/>
      <c r="C87" s="32">
        <v>319</v>
      </c>
      <c r="D87" s="32"/>
      <c r="E87" s="29"/>
      <c r="G87" s="33">
        <v>2065167304</v>
      </c>
      <c r="H87" s="33"/>
      <c r="I87" s="33">
        <v>1995429754</v>
      </c>
      <c r="J87" s="14"/>
    </row>
    <row r="88" spans="1:10" ht="13.5">
      <c r="A88" s="31" t="s">
        <v>176</v>
      </c>
      <c r="B88" s="31"/>
      <c r="C88" s="32">
        <v>320</v>
      </c>
      <c r="D88" s="32"/>
      <c r="E88" s="29" t="s">
        <v>165</v>
      </c>
      <c r="G88" s="33">
        <v>50920248376</v>
      </c>
      <c r="H88" s="33"/>
      <c r="I88" s="33">
        <v>47488433531</v>
      </c>
      <c r="J88" s="14"/>
    </row>
    <row r="89" spans="1:10" ht="13.5">
      <c r="A89" s="31" t="s">
        <v>177</v>
      </c>
      <c r="B89" s="31"/>
      <c r="C89" s="32">
        <v>321</v>
      </c>
      <c r="D89" s="32"/>
      <c r="E89" s="29"/>
      <c r="G89" s="33">
        <v>2098227814</v>
      </c>
      <c r="H89" s="33"/>
      <c r="I89" s="33">
        <v>1978626617</v>
      </c>
      <c r="J89" s="14"/>
    </row>
    <row r="90" spans="1:10" ht="13.5">
      <c r="A90" s="31" t="s">
        <v>178</v>
      </c>
      <c r="B90" s="31"/>
      <c r="C90" s="32">
        <v>322</v>
      </c>
      <c r="D90" s="32"/>
      <c r="E90" s="29"/>
      <c r="G90" s="33"/>
      <c r="H90" s="33"/>
      <c r="I90" s="33"/>
      <c r="J90" s="14"/>
    </row>
    <row r="91" spans="1:10" ht="13.5">
      <c r="A91" s="31" t="s">
        <v>179</v>
      </c>
      <c r="B91" s="31"/>
      <c r="C91" s="32">
        <v>323</v>
      </c>
      <c r="D91" s="32"/>
      <c r="E91" s="29"/>
      <c r="G91" s="33">
        <v>289533359</v>
      </c>
      <c r="H91" s="33"/>
      <c r="I91" s="33">
        <v>305633359</v>
      </c>
      <c r="J91" s="14"/>
    </row>
    <row r="92" spans="1:10" ht="13.5">
      <c r="A92" s="31" t="s">
        <v>180</v>
      </c>
      <c r="B92" s="31"/>
      <c r="C92" s="32">
        <v>327</v>
      </c>
      <c r="D92" s="32"/>
      <c r="E92" s="29"/>
      <c r="G92" s="33"/>
      <c r="H92" s="33"/>
      <c r="I92" s="33"/>
      <c r="J92" s="14"/>
    </row>
    <row r="93" spans="1:10" ht="13.5">
      <c r="A93" s="31" t="s">
        <v>181</v>
      </c>
      <c r="B93" s="31"/>
      <c r="C93" s="32">
        <v>328</v>
      </c>
      <c r="D93" s="32"/>
      <c r="E93" s="29"/>
      <c r="G93" s="33">
        <v>330610905</v>
      </c>
      <c r="H93" s="33"/>
      <c r="I93" s="33">
        <v>70946870</v>
      </c>
      <c r="J93" s="14"/>
    </row>
    <row r="94" spans="1:10" ht="13.5">
      <c r="A94" s="31" t="s">
        <v>182</v>
      </c>
      <c r="B94" s="31"/>
      <c r="C94" s="32">
        <v>329</v>
      </c>
      <c r="D94" s="32"/>
      <c r="E94" s="29" t="s">
        <v>166</v>
      </c>
      <c r="G94" s="33"/>
      <c r="H94" s="33"/>
      <c r="I94" s="33"/>
      <c r="J94" s="14"/>
    </row>
    <row r="95" spans="1:10" ht="13.5">
      <c r="A95" s="27" t="s">
        <v>66</v>
      </c>
      <c r="B95" s="27"/>
      <c r="C95" s="28">
        <v>330</v>
      </c>
      <c r="D95" s="28"/>
      <c r="E95" s="29"/>
      <c r="G95" s="30">
        <v>0</v>
      </c>
      <c r="H95" s="30"/>
      <c r="I95" s="30">
        <v>0</v>
      </c>
      <c r="J95" s="14"/>
    </row>
    <row r="96" spans="1:10" ht="13.5" hidden="1">
      <c r="A96" s="31" t="s">
        <v>67</v>
      </c>
      <c r="B96" s="31"/>
      <c r="C96" s="32">
        <v>331</v>
      </c>
      <c r="D96" s="32"/>
      <c r="E96" s="29"/>
      <c r="G96" s="33"/>
      <c r="H96" s="33"/>
      <c r="I96" s="33"/>
      <c r="J96" s="14"/>
    </row>
    <row r="97" spans="1:10" ht="13.5" hidden="1">
      <c r="A97" s="31" t="s">
        <v>68</v>
      </c>
      <c r="B97" s="31"/>
      <c r="C97" s="32">
        <v>332</v>
      </c>
      <c r="D97" s="32"/>
      <c r="E97" s="29"/>
      <c r="G97" s="33"/>
      <c r="H97" s="33"/>
      <c r="I97" s="33"/>
      <c r="J97" s="14"/>
    </row>
    <row r="98" spans="1:10" ht="13.5" hidden="1">
      <c r="A98" s="31" t="s">
        <v>69</v>
      </c>
      <c r="B98" s="31"/>
      <c r="C98" s="32">
        <v>333</v>
      </c>
      <c r="D98" s="32"/>
      <c r="E98" s="29"/>
      <c r="G98" s="33"/>
      <c r="H98" s="33"/>
      <c r="I98" s="33"/>
      <c r="J98" s="14"/>
    </row>
    <row r="99" spans="1:10" ht="13.5" hidden="1">
      <c r="A99" s="31" t="s">
        <v>70</v>
      </c>
      <c r="B99" s="31"/>
      <c r="C99" s="32">
        <v>334</v>
      </c>
      <c r="D99" s="32"/>
      <c r="E99" s="29"/>
      <c r="G99" s="33"/>
      <c r="H99" s="33"/>
      <c r="I99" s="33"/>
      <c r="J99" s="14"/>
    </row>
    <row r="100" spans="1:10" ht="13.5" hidden="1">
      <c r="A100" s="31" t="s">
        <v>71</v>
      </c>
      <c r="B100" s="31"/>
      <c r="C100" s="32">
        <v>335</v>
      </c>
      <c r="D100" s="32"/>
      <c r="E100" s="29"/>
      <c r="G100" s="33"/>
      <c r="H100" s="33"/>
      <c r="I100" s="33"/>
      <c r="J100" s="14"/>
    </row>
    <row r="101" spans="1:10" ht="13.5" hidden="1">
      <c r="A101" s="31" t="s">
        <v>72</v>
      </c>
      <c r="B101" s="31"/>
      <c r="C101" s="32">
        <v>336</v>
      </c>
      <c r="D101" s="32"/>
      <c r="E101" s="29"/>
      <c r="G101" s="33"/>
      <c r="H101" s="33"/>
      <c r="I101" s="33"/>
      <c r="J101" s="14"/>
    </row>
    <row r="102" spans="1:10" ht="13.5" hidden="1">
      <c r="A102" s="31" t="s">
        <v>73</v>
      </c>
      <c r="B102" s="31"/>
      <c r="C102" s="32">
        <v>337</v>
      </c>
      <c r="D102" s="32"/>
      <c r="E102" s="29"/>
      <c r="G102" s="33"/>
      <c r="H102" s="33"/>
      <c r="I102" s="33"/>
      <c r="J102" s="14"/>
    </row>
    <row r="103" spans="1:10" ht="13.5" hidden="1">
      <c r="A103" s="31" t="s">
        <v>74</v>
      </c>
      <c r="B103" s="31"/>
      <c r="C103" s="32">
        <v>338</v>
      </c>
      <c r="D103" s="32"/>
      <c r="E103" s="29"/>
      <c r="G103" s="33"/>
      <c r="H103" s="33"/>
      <c r="I103" s="33"/>
      <c r="J103" s="14"/>
    </row>
    <row r="104" spans="1:10" ht="13.5" hidden="1">
      <c r="A104" s="31" t="s">
        <v>75</v>
      </c>
      <c r="B104" s="31"/>
      <c r="C104" s="32">
        <v>339</v>
      </c>
      <c r="D104" s="32"/>
      <c r="E104" s="29"/>
      <c r="G104" s="33"/>
      <c r="H104" s="33"/>
      <c r="I104" s="33"/>
      <c r="J104" s="14"/>
    </row>
    <row r="105" spans="1:10" ht="13.5" hidden="1">
      <c r="A105" s="31" t="s">
        <v>76</v>
      </c>
      <c r="B105" s="31"/>
      <c r="C105" s="32">
        <v>359</v>
      </c>
      <c r="D105" s="32"/>
      <c r="E105" s="29"/>
      <c r="G105" s="33"/>
      <c r="H105" s="33"/>
      <c r="I105" s="33"/>
      <c r="J105" s="14"/>
    </row>
    <row r="106" spans="1:10" ht="13.5">
      <c r="A106" s="27" t="s">
        <v>77</v>
      </c>
      <c r="B106" s="27"/>
      <c r="C106" s="28">
        <v>400</v>
      </c>
      <c r="D106" s="28"/>
      <c r="E106" s="29"/>
      <c r="G106" s="33"/>
      <c r="H106" s="33"/>
      <c r="I106" s="33"/>
      <c r="J106" s="14"/>
    </row>
    <row r="107" spans="1:10" ht="13.5">
      <c r="A107" s="27" t="s">
        <v>78</v>
      </c>
      <c r="B107" s="27"/>
      <c r="C107" s="28">
        <v>410</v>
      </c>
      <c r="D107" s="28"/>
      <c r="E107" s="29" t="s">
        <v>167</v>
      </c>
      <c r="G107" s="30">
        <f>SUM(G108:G119)</f>
        <v>327975009819</v>
      </c>
      <c r="H107" s="30"/>
      <c r="I107" s="30">
        <f>SUM(I108:I119)</f>
        <v>324623572692</v>
      </c>
      <c r="J107" s="14"/>
    </row>
    <row r="108" spans="1:10" ht="13.5">
      <c r="A108" s="31" t="s">
        <v>183</v>
      </c>
      <c r="B108" s="31"/>
      <c r="C108" s="32">
        <v>411</v>
      </c>
      <c r="D108" s="32"/>
      <c r="E108" s="29"/>
      <c r="G108" s="33">
        <v>390000000000</v>
      </c>
      <c r="H108" s="33"/>
      <c r="I108" s="33">
        <v>390000000000</v>
      </c>
      <c r="J108" s="14"/>
    </row>
    <row r="109" spans="1:10" ht="13.5">
      <c r="A109" s="31" t="s">
        <v>184</v>
      </c>
      <c r="B109" s="31"/>
      <c r="C109" s="32">
        <v>412</v>
      </c>
      <c r="D109" s="32"/>
      <c r="E109" s="29"/>
      <c r="G109" s="33">
        <v>6000000000</v>
      </c>
      <c r="H109" s="33"/>
      <c r="I109" s="33">
        <v>6000000000</v>
      </c>
      <c r="J109" s="14"/>
    </row>
    <row r="110" spans="1:10" ht="13.5">
      <c r="A110" s="31" t="s">
        <v>185</v>
      </c>
      <c r="B110" s="31"/>
      <c r="C110" s="32">
        <v>413</v>
      </c>
      <c r="D110" s="32"/>
      <c r="E110" s="29"/>
      <c r="G110" s="33"/>
      <c r="H110" s="33"/>
      <c r="I110" s="33"/>
      <c r="J110" s="14"/>
    </row>
    <row r="111" spans="1:10" ht="13.5">
      <c r="A111" s="31" t="s">
        <v>186</v>
      </c>
      <c r="B111" s="31"/>
      <c r="C111" s="32">
        <v>414</v>
      </c>
      <c r="D111" s="32"/>
      <c r="E111" s="29"/>
      <c r="G111" s="33"/>
      <c r="H111" s="33"/>
      <c r="I111" s="33"/>
      <c r="J111" s="14"/>
    </row>
    <row r="112" spans="1:10" ht="13.5">
      <c r="A112" s="31" t="s">
        <v>187</v>
      </c>
      <c r="B112" s="31"/>
      <c r="C112" s="32">
        <v>415</v>
      </c>
      <c r="D112" s="32"/>
      <c r="E112" s="29"/>
      <c r="G112" s="33"/>
      <c r="H112" s="33"/>
      <c r="I112" s="33"/>
      <c r="J112" s="14"/>
    </row>
    <row r="113" spans="1:10" ht="13.5">
      <c r="A113" s="31" t="s">
        <v>188</v>
      </c>
      <c r="B113" s="31"/>
      <c r="C113" s="32">
        <v>416</v>
      </c>
      <c r="D113" s="32"/>
      <c r="E113" s="29"/>
      <c r="G113" s="33"/>
      <c r="H113" s="33"/>
      <c r="I113" s="33"/>
      <c r="J113" s="14"/>
    </row>
    <row r="114" spans="1:10" ht="13.5">
      <c r="A114" s="31" t="s">
        <v>189</v>
      </c>
      <c r="B114" s="31"/>
      <c r="C114" s="32">
        <v>417</v>
      </c>
      <c r="D114" s="32"/>
      <c r="E114" s="29"/>
      <c r="G114" s="33"/>
      <c r="H114" s="33"/>
      <c r="I114" s="33"/>
      <c r="J114" s="14"/>
    </row>
    <row r="115" spans="1:10" ht="13.5">
      <c r="A115" s="31" t="s">
        <v>190</v>
      </c>
      <c r="B115" s="31"/>
      <c r="C115" s="32">
        <v>418</v>
      </c>
      <c r="D115" s="32"/>
      <c r="E115" s="29"/>
      <c r="G115" s="33">
        <v>2868000000</v>
      </c>
      <c r="H115" s="33"/>
      <c r="I115" s="33">
        <v>2868000000</v>
      </c>
      <c r="J115" s="14"/>
    </row>
    <row r="116" spans="1:10" ht="13.5">
      <c r="A116" s="31" t="s">
        <v>191</v>
      </c>
      <c r="B116" s="31"/>
      <c r="C116" s="32">
        <v>419</v>
      </c>
      <c r="D116" s="32"/>
      <c r="E116" s="29"/>
      <c r="G116" s="33"/>
      <c r="H116" s="33"/>
      <c r="I116" s="33"/>
      <c r="J116" s="14"/>
    </row>
    <row r="117" spans="1:10" ht="13.5">
      <c r="A117" s="31" t="s">
        <v>192</v>
      </c>
      <c r="B117" s="31"/>
      <c r="C117" s="32">
        <v>420</v>
      </c>
      <c r="D117" s="32"/>
      <c r="E117" s="29"/>
      <c r="G117" s="33">
        <v>-70892990181</v>
      </c>
      <c r="H117" s="33"/>
      <c r="I117" s="33">
        <v>-74244427308</v>
      </c>
      <c r="J117" s="14"/>
    </row>
    <row r="118" spans="1:10" ht="13.5">
      <c r="A118" s="31" t="s">
        <v>193</v>
      </c>
      <c r="B118" s="31"/>
      <c r="C118" s="32">
        <v>421</v>
      </c>
      <c r="D118" s="32"/>
      <c r="E118" s="29"/>
      <c r="G118" s="33"/>
      <c r="H118" s="33"/>
      <c r="I118" s="33"/>
      <c r="J118" s="14"/>
    </row>
    <row r="119" spans="1:10" ht="13.5">
      <c r="A119" s="31" t="s">
        <v>194</v>
      </c>
      <c r="B119" s="31"/>
      <c r="C119" s="32">
        <v>422</v>
      </c>
      <c r="D119" s="32"/>
      <c r="E119" s="29"/>
      <c r="G119" s="33"/>
      <c r="H119" s="33"/>
      <c r="I119" s="33"/>
      <c r="J119" s="14"/>
    </row>
    <row r="120" spans="1:10" ht="13.5" hidden="1">
      <c r="A120" s="27" t="s">
        <v>79</v>
      </c>
      <c r="B120" s="27"/>
      <c r="C120" s="32">
        <v>439</v>
      </c>
      <c r="D120" s="32"/>
      <c r="E120" s="29"/>
      <c r="G120" s="33"/>
      <c r="H120" s="33"/>
      <c r="I120" s="33"/>
      <c r="J120" s="14"/>
    </row>
    <row r="121" spans="1:10" ht="14.25" thickBot="1">
      <c r="A121" s="39" t="s">
        <v>80</v>
      </c>
      <c r="B121" s="27"/>
      <c r="C121" s="41">
        <v>440</v>
      </c>
      <c r="D121" s="28"/>
      <c r="E121" s="29"/>
      <c r="G121" s="40">
        <f>G78+G107</f>
        <v>392610358153</v>
      </c>
      <c r="H121" s="30"/>
      <c r="I121" s="40">
        <f>I78+I107</f>
        <v>385795578231</v>
      </c>
      <c r="J121" s="14"/>
    </row>
    <row r="122" spans="1:10" ht="14.25" thickTop="1">
      <c r="A122" s="11"/>
      <c r="C122" s="11"/>
      <c r="E122" s="29"/>
      <c r="G122" s="14"/>
      <c r="I122" s="14"/>
      <c r="J122" s="14">
        <f>G117-I117</f>
        <v>3351437127</v>
      </c>
    </row>
    <row r="123" spans="1:10" ht="13.5">
      <c r="A123" s="11"/>
      <c r="C123" s="11"/>
      <c r="E123" s="29"/>
      <c r="G123" s="14"/>
      <c r="I123" s="14"/>
      <c r="J123" s="14"/>
    </row>
    <row r="124" spans="1:10" ht="13.5">
      <c r="A124" s="11"/>
      <c r="C124" s="11"/>
      <c r="E124" s="29"/>
      <c r="G124" s="14"/>
      <c r="I124" s="14"/>
      <c r="J124" s="14"/>
    </row>
    <row r="125" spans="1:10" ht="13.5">
      <c r="A125" s="11"/>
      <c r="C125" s="11"/>
      <c r="E125" s="29"/>
      <c r="G125" s="14"/>
      <c r="I125" s="14"/>
      <c r="J125" s="14"/>
    </row>
    <row r="126" spans="1:10" ht="13.5">
      <c r="A126" s="11"/>
      <c r="C126" s="11"/>
      <c r="E126" s="29"/>
      <c r="G126" s="14"/>
      <c r="I126" s="14"/>
      <c r="J126" s="14"/>
    </row>
    <row r="127" spans="1:10" ht="13.5">
      <c r="A127" s="11"/>
      <c r="C127" s="11"/>
      <c r="E127" s="29"/>
      <c r="G127" s="14"/>
      <c r="I127" s="14"/>
      <c r="J127" s="14"/>
    </row>
    <row r="128" spans="1:10" ht="13.5">
      <c r="A128" s="11"/>
      <c r="C128" s="11"/>
      <c r="E128" s="29"/>
      <c r="G128" s="14"/>
      <c r="I128" s="14"/>
      <c r="J128" s="14"/>
    </row>
    <row r="129" spans="1:10" ht="13.5">
      <c r="A129" s="11"/>
      <c r="C129" s="11"/>
      <c r="E129" s="29"/>
      <c r="G129" s="14"/>
      <c r="I129" s="14"/>
      <c r="J129" s="14"/>
    </row>
  </sheetData>
  <sheetProtection/>
  <mergeCells count="7">
    <mergeCell ref="A74:I74"/>
    <mergeCell ref="A5:I5"/>
    <mergeCell ref="G1:I1"/>
    <mergeCell ref="G2:I2"/>
    <mergeCell ref="G3:I3"/>
    <mergeCell ref="A6:I6"/>
    <mergeCell ref="A73:I73"/>
  </mergeCells>
  <printOptions/>
  <pageMargins left="0.63" right="0.19" top="0.43" bottom="0.44" header="0.47" footer="0.5"/>
  <pageSetup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dimension ref="A1:R339"/>
  <sheetViews>
    <sheetView zoomScalePageLayoutView="0" workbookViewId="0" topLeftCell="A16">
      <selection activeCell="I43" sqref="I43"/>
    </sheetView>
  </sheetViews>
  <sheetFormatPr defaultColWidth="9.140625" defaultRowHeight="12.75"/>
  <cols>
    <col min="1" max="1" width="56.421875" style="11" customWidth="1"/>
    <col min="2" max="2" width="2.57421875" style="11" customWidth="1"/>
    <col min="3" max="3" width="6.140625" style="6" customWidth="1"/>
    <col min="4" max="4" width="5.421875" style="11" hidden="1" customWidth="1"/>
    <col min="5" max="5" width="7.421875" style="11" hidden="1" customWidth="1"/>
    <col min="6" max="6" width="2.00390625" style="11" customWidth="1"/>
    <col min="7" max="7" width="17.421875" style="11" customWidth="1"/>
    <col min="8" max="8" width="1.8515625" style="11" customWidth="1"/>
    <col min="9" max="9" width="20.00390625" style="11" customWidth="1"/>
    <col min="10" max="10" width="10.57421875" style="11" bestFit="1" customWidth="1"/>
    <col min="11" max="11" width="17.7109375" style="14" bestFit="1" customWidth="1"/>
    <col min="12" max="14" width="9.140625" style="11" customWidth="1"/>
    <col min="15" max="15" width="12.28125" style="14" bestFit="1" customWidth="1"/>
    <col min="16" max="16" width="14.28125" style="14" bestFit="1" customWidth="1"/>
    <col min="17" max="17" width="13.28125" style="14" bestFit="1" customWidth="1"/>
    <col min="18" max="18" width="12.57421875" style="11" bestFit="1" customWidth="1"/>
    <col min="19" max="16384" width="9.140625" style="11" customWidth="1"/>
  </cols>
  <sheetData>
    <row r="1" spans="1:8" ht="14.25">
      <c r="A1" s="1" t="s">
        <v>47</v>
      </c>
      <c r="B1" s="1"/>
      <c r="C1" s="52"/>
      <c r="D1" s="2"/>
      <c r="E1" s="3"/>
      <c r="F1" s="3"/>
      <c r="G1" s="4"/>
      <c r="H1" s="4"/>
    </row>
    <row r="2" spans="1:6" ht="14.25">
      <c r="A2" s="9" t="s">
        <v>49</v>
      </c>
      <c r="B2" s="9"/>
      <c r="C2" s="52"/>
      <c r="D2" s="10"/>
      <c r="E2" s="8"/>
      <c r="F2" s="8"/>
    </row>
    <row r="3" spans="1:9" ht="14.25">
      <c r="A3" s="42" t="s">
        <v>1</v>
      </c>
      <c r="B3" s="42"/>
      <c r="C3" s="54"/>
      <c r="D3" s="42"/>
      <c r="E3" s="43"/>
      <c r="F3" s="43"/>
      <c r="G3" s="43"/>
      <c r="H3" s="43"/>
      <c r="I3" s="43"/>
    </row>
    <row r="6" spans="1:10" ht="14.25">
      <c r="A6" s="82" t="s">
        <v>4</v>
      </c>
      <c r="B6" s="82"/>
      <c r="C6" s="82"/>
      <c r="D6" s="82"/>
      <c r="E6" s="82"/>
      <c r="F6" s="82"/>
      <c r="G6" s="82"/>
      <c r="H6" s="82"/>
      <c r="I6" s="82"/>
      <c r="J6" s="14"/>
    </row>
    <row r="7" spans="1:10" ht="13.5">
      <c r="A7" s="83" t="str">
        <f>BCĐKT!A6</f>
        <v>Tại ngày 30/06/2013</v>
      </c>
      <c r="B7" s="83"/>
      <c r="C7" s="83"/>
      <c r="D7" s="83"/>
      <c r="E7" s="83"/>
      <c r="F7" s="83"/>
      <c r="G7" s="83"/>
      <c r="H7" s="83"/>
      <c r="I7" s="83"/>
      <c r="J7" s="14"/>
    </row>
    <row r="8" spans="1:10" ht="14.25">
      <c r="A8" s="52"/>
      <c r="B8" s="52"/>
      <c r="C8" s="52"/>
      <c r="D8" s="52"/>
      <c r="E8" s="52"/>
      <c r="F8" s="52"/>
      <c r="G8" s="52"/>
      <c r="H8" s="52"/>
      <c r="I8" s="52"/>
      <c r="J8" s="14"/>
    </row>
    <row r="9" spans="1:17" s="48" customFormat="1" ht="27" customHeight="1">
      <c r="A9" s="15" t="s">
        <v>205</v>
      </c>
      <c r="B9" s="16"/>
      <c r="C9" s="15" t="s">
        <v>5</v>
      </c>
      <c r="D9" s="16"/>
      <c r="E9" s="18" t="s">
        <v>6</v>
      </c>
      <c r="F9" s="18"/>
      <c r="G9" s="53" t="str">
        <f>BCĐKT!G8</f>
        <v>30/06/2013</v>
      </c>
      <c r="H9" s="47"/>
      <c r="I9" s="53" t="str">
        <f>BCĐKT!I8</f>
        <v>31/12/2012</v>
      </c>
      <c r="J9" s="37"/>
      <c r="K9" s="37"/>
      <c r="O9" s="37"/>
      <c r="P9" s="37"/>
      <c r="Q9" s="37"/>
    </row>
    <row r="10" spans="1:16" ht="13.5">
      <c r="A10" s="49" t="s">
        <v>7</v>
      </c>
      <c r="B10" s="49"/>
      <c r="C10" s="55">
        <v>1</v>
      </c>
      <c r="D10" s="28"/>
      <c r="E10" s="31"/>
      <c r="F10" s="31"/>
      <c r="G10" s="33"/>
      <c r="H10" s="33"/>
      <c r="I10" s="30"/>
      <c r="J10" s="14"/>
      <c r="M10" s="11">
        <v>4</v>
      </c>
      <c r="O10" s="14">
        <v>790112</v>
      </c>
      <c r="P10" s="14" t="s">
        <v>115</v>
      </c>
    </row>
    <row r="11" spans="1:15" ht="13.5">
      <c r="A11" s="49" t="s">
        <v>8</v>
      </c>
      <c r="B11" s="49"/>
      <c r="C11" s="55">
        <v>2</v>
      </c>
      <c r="D11" s="28"/>
      <c r="E11" s="31"/>
      <c r="F11" s="31"/>
      <c r="G11" s="33"/>
      <c r="H11" s="33"/>
      <c r="I11" s="30"/>
      <c r="J11" s="14"/>
      <c r="M11" s="11">
        <v>5</v>
      </c>
      <c r="O11" s="14">
        <f>51586798+84383975+10</f>
        <v>135970783</v>
      </c>
    </row>
    <row r="12" spans="1:16" ht="13.5">
      <c r="A12" s="49" t="s">
        <v>9</v>
      </c>
      <c r="B12" s="49"/>
      <c r="C12" s="55">
        <v>3</v>
      </c>
      <c r="D12" s="28"/>
      <c r="E12" s="31"/>
      <c r="F12" s="31"/>
      <c r="G12" s="33"/>
      <c r="H12" s="33"/>
      <c r="I12" s="30"/>
      <c r="J12" s="14"/>
      <c r="M12" s="11">
        <v>9</v>
      </c>
      <c r="O12" s="14">
        <f>O11-O10</f>
        <v>135180671</v>
      </c>
      <c r="P12" s="14" t="s">
        <v>116</v>
      </c>
    </row>
    <row r="13" spans="1:13" ht="13.5">
      <c r="A13" s="49" t="s">
        <v>10</v>
      </c>
      <c r="B13" s="49"/>
      <c r="C13" s="55">
        <v>4</v>
      </c>
      <c r="D13" s="28"/>
      <c r="E13" s="31"/>
      <c r="F13" s="31"/>
      <c r="G13" s="33"/>
      <c r="H13" s="33"/>
      <c r="I13" s="30"/>
      <c r="J13" s="14"/>
      <c r="M13" s="11">
        <v>2</v>
      </c>
    </row>
    <row r="14" spans="1:13" ht="13.5">
      <c r="A14" s="49" t="s">
        <v>11</v>
      </c>
      <c r="B14" s="49"/>
      <c r="C14" s="55">
        <v>5</v>
      </c>
      <c r="D14" s="28"/>
      <c r="E14" s="31"/>
      <c r="F14" s="31"/>
      <c r="G14" s="33"/>
      <c r="H14" s="33"/>
      <c r="I14" s="30"/>
      <c r="J14" s="14"/>
      <c r="M14" s="11">
        <v>4</v>
      </c>
    </row>
    <row r="15" spans="1:13" ht="13.5">
      <c r="A15" s="49" t="s">
        <v>12</v>
      </c>
      <c r="B15" s="49"/>
      <c r="C15" s="55">
        <v>6</v>
      </c>
      <c r="D15" s="28"/>
      <c r="E15" s="31"/>
      <c r="F15" s="31"/>
      <c r="G15" s="30">
        <f>G16+G21+G26+G27+G28+G33+G34</f>
        <v>1465045440000</v>
      </c>
      <c r="H15" s="30"/>
      <c r="I15" s="30">
        <f>I16+I21+I26+I27+I28+I33+I34</f>
        <v>1478591680000</v>
      </c>
      <c r="J15" s="14"/>
      <c r="M15" s="11">
        <v>7</v>
      </c>
    </row>
    <row r="16" spans="1:17" s="48" customFormat="1" ht="13.5">
      <c r="A16" s="49" t="s">
        <v>13</v>
      </c>
      <c r="B16" s="49"/>
      <c r="C16" s="55">
        <v>7</v>
      </c>
      <c r="D16" s="28"/>
      <c r="E16" s="27"/>
      <c r="F16" s="27"/>
      <c r="G16" s="30">
        <f>SUM(G17:G20)</f>
        <v>1410823680000</v>
      </c>
      <c r="H16" s="30"/>
      <c r="I16" s="30">
        <f>SUM(I17:I20)</f>
        <v>1425303710000</v>
      </c>
      <c r="M16" s="48">
        <v>5</v>
      </c>
      <c r="O16" s="37" t="s">
        <v>255</v>
      </c>
      <c r="P16" s="37" t="s">
        <v>254</v>
      </c>
      <c r="Q16" s="37" t="s">
        <v>256</v>
      </c>
    </row>
    <row r="17" spans="1:18" ht="13.5">
      <c r="A17" s="50" t="s">
        <v>14</v>
      </c>
      <c r="B17" s="50"/>
      <c r="C17" s="56">
        <v>8</v>
      </c>
      <c r="D17" s="32"/>
      <c r="E17" s="31"/>
      <c r="F17" s="31"/>
      <c r="G17" s="33">
        <f>(158107+599294+51359)*10000</f>
        <v>8087600000</v>
      </c>
      <c r="H17" s="33"/>
      <c r="I17" s="33">
        <v>7215130000</v>
      </c>
      <c r="J17" s="14"/>
      <c r="M17" s="11">
        <v>5</v>
      </c>
      <c r="N17" s="11" t="s">
        <v>257</v>
      </c>
      <c r="O17" s="14">
        <v>158107</v>
      </c>
      <c r="P17" s="14">
        <v>599294</v>
      </c>
      <c r="Q17" s="14">
        <v>51359</v>
      </c>
      <c r="R17" s="60">
        <f>O17+P17+Q17</f>
        <v>808760</v>
      </c>
    </row>
    <row r="18" spans="1:18" ht="13.5" customHeight="1">
      <c r="A18" s="50" t="s">
        <v>15</v>
      </c>
      <c r="B18" s="50"/>
      <c r="C18" s="56">
        <v>9</v>
      </c>
      <c r="D18" s="32"/>
      <c r="E18" s="31"/>
      <c r="F18" s="31"/>
      <c r="G18" s="14">
        <f>(48461179+89402178+2381987)*10000</f>
        <v>1402453440000</v>
      </c>
      <c r="H18" s="14"/>
      <c r="I18" s="14">
        <v>1417574860000</v>
      </c>
      <c r="J18" s="14"/>
      <c r="M18" s="11">
        <v>6</v>
      </c>
      <c r="O18" s="14">
        <v>48461179</v>
      </c>
      <c r="P18" s="14">
        <v>89402178</v>
      </c>
      <c r="Q18" s="14">
        <v>2381987</v>
      </c>
      <c r="R18" s="60">
        <f>O18+P18+Q18</f>
        <v>140245344</v>
      </c>
    </row>
    <row r="19" spans="1:18" ht="15.75" customHeight="1">
      <c r="A19" s="50" t="s">
        <v>16</v>
      </c>
      <c r="B19" s="50"/>
      <c r="C19" s="56">
        <v>10</v>
      </c>
      <c r="D19" s="32"/>
      <c r="E19" s="31"/>
      <c r="F19" s="31"/>
      <c r="G19" s="33">
        <f>(1000+27264)*10000</f>
        <v>282640000</v>
      </c>
      <c r="H19" s="33"/>
      <c r="I19" s="33">
        <v>513720000</v>
      </c>
      <c r="J19" s="14"/>
      <c r="M19" s="11">
        <v>9</v>
      </c>
      <c r="O19" s="14">
        <v>27264</v>
      </c>
      <c r="P19" s="14">
        <v>1000</v>
      </c>
      <c r="R19" s="60">
        <f aca="true" t="shared" si="0" ref="R19:R28">O19+P19+Q19</f>
        <v>28264</v>
      </c>
    </row>
    <row r="20" spans="1:18" ht="15" customHeight="1" hidden="1">
      <c r="A20" s="50" t="s">
        <v>17</v>
      </c>
      <c r="B20" s="50"/>
      <c r="C20" s="56">
        <v>11</v>
      </c>
      <c r="D20" s="32"/>
      <c r="E20" s="31"/>
      <c r="F20" s="31"/>
      <c r="G20" s="33"/>
      <c r="H20" s="33"/>
      <c r="I20" s="33"/>
      <c r="J20" s="14"/>
      <c r="M20" s="11">
        <v>2</v>
      </c>
      <c r="R20" s="60">
        <f t="shared" si="0"/>
        <v>0</v>
      </c>
    </row>
    <row r="21" spans="1:18" s="48" customFormat="1" ht="13.5">
      <c r="A21" s="49" t="s">
        <v>18</v>
      </c>
      <c r="B21" s="49"/>
      <c r="C21" s="55">
        <v>12</v>
      </c>
      <c r="D21" s="28"/>
      <c r="E21" s="27"/>
      <c r="F21" s="27"/>
      <c r="G21" s="30">
        <f>SUM(G22:G27)</f>
        <v>28328450000</v>
      </c>
      <c r="H21" s="30"/>
      <c r="I21" s="30">
        <f>SUM(I22:I27)</f>
        <v>14322400000</v>
      </c>
      <c r="J21" s="37"/>
      <c r="K21" s="37"/>
      <c r="M21" s="48">
        <v>2</v>
      </c>
      <c r="O21" s="37"/>
      <c r="P21" s="37"/>
      <c r="Q21" s="37"/>
      <c r="R21" s="60">
        <f t="shared" si="0"/>
        <v>0</v>
      </c>
    </row>
    <row r="22" spans="1:18" ht="18.75" customHeight="1">
      <c r="A22" s="50" t="s">
        <v>19</v>
      </c>
      <c r="B22" s="50"/>
      <c r="C22" s="56">
        <v>13</v>
      </c>
      <c r="D22" s="32"/>
      <c r="E22" s="31"/>
      <c r="F22" s="31"/>
      <c r="G22" s="33"/>
      <c r="H22" s="33"/>
      <c r="I22" s="33"/>
      <c r="J22" s="14"/>
      <c r="M22" s="11">
        <v>4</v>
      </c>
      <c r="R22" s="60">
        <f t="shared" si="0"/>
        <v>0</v>
      </c>
    </row>
    <row r="23" spans="1:18" ht="18.75" customHeight="1">
      <c r="A23" s="50" t="s">
        <v>20</v>
      </c>
      <c r="B23" s="50"/>
      <c r="C23" s="56">
        <v>14</v>
      </c>
      <c r="D23" s="32"/>
      <c r="E23" s="31"/>
      <c r="F23" s="31"/>
      <c r="G23" s="33">
        <f>(2824199+8646)*10000</f>
        <v>28328450000</v>
      </c>
      <c r="H23" s="33"/>
      <c r="I23" s="33">
        <v>14322400000</v>
      </c>
      <c r="J23" s="14"/>
      <c r="M23" s="11">
        <v>3</v>
      </c>
      <c r="O23" s="14">
        <v>8646</v>
      </c>
      <c r="P23" s="14">
        <v>2824199</v>
      </c>
      <c r="R23" s="60">
        <f t="shared" si="0"/>
        <v>2832845</v>
      </c>
    </row>
    <row r="24" spans="1:18" ht="27" hidden="1">
      <c r="A24" s="50" t="s">
        <v>21</v>
      </c>
      <c r="B24" s="50"/>
      <c r="C24" s="56">
        <v>15</v>
      </c>
      <c r="D24" s="32"/>
      <c r="E24" s="31"/>
      <c r="F24" s="31"/>
      <c r="G24" s="33"/>
      <c r="H24" s="33"/>
      <c r="I24" s="33"/>
      <c r="J24" s="14"/>
      <c r="M24" s="11">
        <v>9</v>
      </c>
      <c r="R24" s="60">
        <f t="shared" si="0"/>
        <v>0</v>
      </c>
    </row>
    <row r="25" spans="1:18" ht="13.5" hidden="1">
      <c r="A25" s="50" t="s">
        <v>22</v>
      </c>
      <c r="B25" s="50"/>
      <c r="C25" s="56">
        <v>16</v>
      </c>
      <c r="D25" s="32"/>
      <c r="E25" s="31"/>
      <c r="F25" s="31"/>
      <c r="G25" s="33"/>
      <c r="H25" s="33"/>
      <c r="I25" s="33"/>
      <c r="J25" s="14"/>
      <c r="M25" s="11">
        <v>26</v>
      </c>
      <c r="R25" s="60">
        <f t="shared" si="0"/>
        <v>0</v>
      </c>
    </row>
    <row r="26" spans="1:18" ht="13.5" hidden="1">
      <c r="A26" s="50" t="s">
        <v>23</v>
      </c>
      <c r="B26" s="50"/>
      <c r="C26" s="56">
        <v>17</v>
      </c>
      <c r="D26" s="32"/>
      <c r="E26" s="31"/>
      <c r="F26" s="31"/>
      <c r="G26" s="33"/>
      <c r="H26" s="33"/>
      <c r="I26" s="33"/>
      <c r="J26" s="14"/>
      <c r="M26" s="11">
        <v>7</v>
      </c>
      <c r="R26" s="60">
        <f t="shared" si="0"/>
        <v>0</v>
      </c>
    </row>
    <row r="27" spans="1:18" ht="13.5" hidden="1">
      <c r="A27" s="50" t="s">
        <v>24</v>
      </c>
      <c r="B27" s="50"/>
      <c r="C27" s="56">
        <v>22</v>
      </c>
      <c r="D27" s="32"/>
      <c r="E27" s="31"/>
      <c r="F27" s="31"/>
      <c r="G27" s="33"/>
      <c r="H27" s="33"/>
      <c r="I27" s="33"/>
      <c r="J27" s="14"/>
      <c r="M27" s="11">
        <v>1</v>
      </c>
      <c r="R27" s="60">
        <f t="shared" si="0"/>
        <v>0</v>
      </c>
    </row>
    <row r="28" spans="1:18" s="48" customFormat="1" ht="13.5">
      <c r="A28" s="49" t="s">
        <v>25</v>
      </c>
      <c r="B28" s="49"/>
      <c r="C28" s="55">
        <v>27</v>
      </c>
      <c r="D28" s="28"/>
      <c r="E28" s="27"/>
      <c r="F28" s="27"/>
      <c r="G28" s="30">
        <f>SUM(G29:G33)</f>
        <v>14044650000</v>
      </c>
      <c r="H28" s="30"/>
      <c r="I28" s="30">
        <f>SUM(I29:I33)</f>
        <v>29043900000</v>
      </c>
      <c r="J28" s="37"/>
      <c r="K28" s="37"/>
      <c r="M28" s="48">
        <v>6</v>
      </c>
      <c r="O28" s="37"/>
      <c r="P28" s="37"/>
      <c r="Q28" s="37"/>
      <c r="R28" s="60">
        <f t="shared" si="0"/>
        <v>0</v>
      </c>
    </row>
    <row r="29" spans="1:13" ht="17.25" customHeight="1">
      <c r="A29" s="50" t="s">
        <v>26</v>
      </c>
      <c r="B29" s="50"/>
      <c r="C29" s="56">
        <v>28</v>
      </c>
      <c r="D29" s="32"/>
      <c r="E29" s="31"/>
      <c r="F29" s="31"/>
      <c r="G29" s="33"/>
      <c r="H29" s="33"/>
      <c r="I29" s="33"/>
      <c r="J29" s="14"/>
      <c r="M29" s="11">
        <v>2</v>
      </c>
    </row>
    <row r="30" spans="1:17" ht="17.25" customHeight="1">
      <c r="A30" s="50" t="s">
        <v>27</v>
      </c>
      <c r="B30" s="50"/>
      <c r="C30" s="56">
        <v>29</v>
      </c>
      <c r="D30" s="32"/>
      <c r="E30" s="31"/>
      <c r="F30" s="31"/>
      <c r="G30" s="33">
        <f>(813290+583375+7800)*10000</f>
        <v>14044650000</v>
      </c>
      <c r="H30" s="33"/>
      <c r="I30" s="33">
        <v>29043900000</v>
      </c>
      <c r="J30" s="14"/>
      <c r="M30" s="11">
        <v>2</v>
      </c>
      <c r="O30" s="14">
        <v>813290</v>
      </c>
      <c r="P30" s="14">
        <v>583375</v>
      </c>
      <c r="Q30" s="14">
        <v>7800</v>
      </c>
    </row>
    <row r="31" spans="1:13" ht="17.25" customHeight="1">
      <c r="A31" s="50" t="s">
        <v>28</v>
      </c>
      <c r="B31" s="50"/>
      <c r="C31" s="56">
        <v>30</v>
      </c>
      <c r="D31" s="32"/>
      <c r="E31" s="31"/>
      <c r="F31" s="31"/>
      <c r="G31" s="33">
        <f>0*10000</f>
        <v>0</v>
      </c>
      <c r="H31" s="33"/>
      <c r="I31" s="33"/>
      <c r="J31" s="14"/>
      <c r="M31" s="11">
        <v>6</v>
      </c>
    </row>
    <row r="32" spans="1:13" ht="17.25" customHeight="1">
      <c r="A32" s="50" t="s">
        <v>29</v>
      </c>
      <c r="B32" s="50"/>
      <c r="C32" s="56">
        <v>31</v>
      </c>
      <c r="D32" s="32"/>
      <c r="E32" s="31"/>
      <c r="F32" s="31"/>
      <c r="G32" s="33"/>
      <c r="H32" s="33"/>
      <c r="I32" s="33"/>
      <c r="J32" s="14"/>
      <c r="M32" s="11">
        <v>8</v>
      </c>
    </row>
    <row r="33" spans="1:13" ht="17.25" customHeight="1">
      <c r="A33" s="50" t="s">
        <v>30</v>
      </c>
      <c r="B33" s="50"/>
      <c r="C33" s="56">
        <v>32</v>
      </c>
      <c r="D33" s="32"/>
      <c r="E33" s="31"/>
      <c r="F33" s="31"/>
      <c r="G33" s="33"/>
      <c r="H33" s="33"/>
      <c r="I33" s="33"/>
      <c r="J33" s="14"/>
      <c r="M33" s="11">
        <v>6</v>
      </c>
    </row>
    <row r="34" spans="1:17" s="48" customFormat="1" ht="13.5">
      <c r="A34" s="49" t="s">
        <v>31</v>
      </c>
      <c r="B34" s="49"/>
      <c r="C34" s="55">
        <v>37</v>
      </c>
      <c r="D34" s="28"/>
      <c r="E34" s="27"/>
      <c r="F34" s="27"/>
      <c r="G34" s="30">
        <f>SUM(G35:G40)</f>
        <v>11848660000</v>
      </c>
      <c r="H34" s="30"/>
      <c r="I34" s="30">
        <f>SUM(I35:I40)</f>
        <v>9921670000</v>
      </c>
      <c r="J34" s="37"/>
      <c r="K34" s="37"/>
      <c r="M34" s="48">
        <v>6</v>
      </c>
      <c r="O34" s="37"/>
      <c r="P34" s="37"/>
      <c r="Q34" s="37"/>
    </row>
    <row r="35" spans="1:13" ht="15" customHeight="1">
      <c r="A35" s="50" t="s">
        <v>32</v>
      </c>
      <c r="B35" s="50"/>
      <c r="C35" s="56">
        <v>38</v>
      </c>
      <c r="D35" s="32"/>
      <c r="E35" s="31"/>
      <c r="F35" s="31"/>
      <c r="G35" s="14">
        <f>10000*0</f>
        <v>0</v>
      </c>
      <c r="H35" s="14"/>
      <c r="I35" s="14"/>
      <c r="J35" s="14"/>
      <c r="M35" s="11">
        <v>5</v>
      </c>
    </row>
    <row r="36" spans="1:13" ht="19.5" customHeight="1">
      <c r="A36" s="50" t="s">
        <v>33</v>
      </c>
      <c r="B36" s="50"/>
      <c r="C36" s="56">
        <v>39</v>
      </c>
      <c r="D36" s="32"/>
      <c r="E36" s="31"/>
      <c r="F36" s="31"/>
      <c r="G36" s="33">
        <f>(1112161+5590+67149-34)*10000</f>
        <v>11848660000</v>
      </c>
      <c r="H36" s="33"/>
      <c r="I36" s="33">
        <v>9921670000</v>
      </c>
      <c r="J36" s="14"/>
      <c r="M36" s="11">
        <v>5</v>
      </c>
    </row>
    <row r="37" spans="1:13" ht="19.5" customHeight="1" hidden="1">
      <c r="A37" s="50" t="s">
        <v>34</v>
      </c>
      <c r="B37" s="50"/>
      <c r="C37" s="56">
        <v>40</v>
      </c>
      <c r="D37" s="32"/>
      <c r="E37" s="31"/>
      <c r="F37" s="31"/>
      <c r="G37" s="74"/>
      <c r="H37" s="74"/>
      <c r="I37" s="74"/>
      <c r="J37" s="14"/>
      <c r="M37" s="11">
        <v>9</v>
      </c>
    </row>
    <row r="38" spans="1:13" ht="0.75" customHeight="1" hidden="1">
      <c r="A38" s="50" t="s">
        <v>35</v>
      </c>
      <c r="B38" s="50"/>
      <c r="C38" s="56">
        <v>41</v>
      </c>
      <c r="D38" s="32"/>
      <c r="E38" s="31"/>
      <c r="F38" s="31"/>
      <c r="G38" s="74"/>
      <c r="H38" s="74"/>
      <c r="I38" s="74"/>
      <c r="J38" s="14"/>
      <c r="M38" s="11">
        <v>9</v>
      </c>
    </row>
    <row r="39" spans="1:13" ht="19.5" customHeight="1" hidden="1">
      <c r="A39" s="50" t="s">
        <v>36</v>
      </c>
      <c r="B39" s="50"/>
      <c r="C39" s="56">
        <v>42</v>
      </c>
      <c r="D39" s="32"/>
      <c r="E39" s="31"/>
      <c r="F39" s="31"/>
      <c r="G39" s="74"/>
      <c r="H39" s="74"/>
      <c r="I39" s="74"/>
      <c r="J39" s="14"/>
      <c r="M39" s="11">
        <v>9</v>
      </c>
    </row>
    <row r="40" spans="1:13" ht="19.5" customHeight="1" hidden="1">
      <c r="A40" s="50" t="s">
        <v>37</v>
      </c>
      <c r="B40" s="50"/>
      <c r="C40" s="56">
        <v>47</v>
      </c>
      <c r="D40" s="32"/>
      <c r="E40" s="31"/>
      <c r="F40" s="31"/>
      <c r="G40" s="74"/>
      <c r="H40" s="74"/>
      <c r="I40" s="74"/>
      <c r="J40" s="14"/>
      <c r="M40" s="11">
        <v>4</v>
      </c>
    </row>
    <row r="41" spans="1:17" s="48" customFormat="1" ht="19.5" customHeight="1">
      <c r="A41" s="49" t="s">
        <v>38</v>
      </c>
      <c r="B41" s="49"/>
      <c r="C41" s="55">
        <v>50</v>
      </c>
      <c r="D41" s="28"/>
      <c r="E41" s="27"/>
      <c r="F41" s="27"/>
      <c r="G41" s="30">
        <f>G42+G47</f>
        <v>56325680000</v>
      </c>
      <c r="H41" s="30"/>
      <c r="I41" s="30">
        <f>I42+I47</f>
        <v>55910810000</v>
      </c>
      <c r="J41" s="37"/>
      <c r="K41" s="37"/>
      <c r="M41" s="48">
        <v>3</v>
      </c>
      <c r="O41" s="37"/>
      <c r="P41" s="37"/>
      <c r="Q41" s="37"/>
    </row>
    <row r="42" spans="1:17" s="48" customFormat="1" ht="13.5">
      <c r="A42" s="49" t="s">
        <v>112</v>
      </c>
      <c r="B42" s="49"/>
      <c r="C42" s="55">
        <v>51</v>
      </c>
      <c r="D42" s="28"/>
      <c r="E42" s="27"/>
      <c r="F42" s="27"/>
      <c r="G42" s="30">
        <f>SUM(G43:G46)</f>
        <v>56325680000</v>
      </c>
      <c r="H42" s="30"/>
      <c r="I42" s="30">
        <f>SUM(I43:I46)</f>
        <v>55910810000</v>
      </c>
      <c r="J42" s="37"/>
      <c r="K42" s="37"/>
      <c r="M42" s="48">
        <v>2</v>
      </c>
      <c r="O42" s="37"/>
      <c r="P42" s="37"/>
      <c r="Q42" s="37"/>
    </row>
    <row r="43" spans="1:13" ht="13.5">
      <c r="A43" s="50" t="s">
        <v>39</v>
      </c>
      <c r="B43" s="50"/>
      <c r="C43" s="56">
        <v>52</v>
      </c>
      <c r="D43" s="32"/>
      <c r="E43" s="31"/>
      <c r="F43" s="31"/>
      <c r="G43" s="33">
        <f>5632568*10000</f>
        <v>56325680000</v>
      </c>
      <c r="H43" s="33"/>
      <c r="I43" s="33">
        <v>55910810000</v>
      </c>
      <c r="J43" s="14"/>
      <c r="M43" s="11">
        <v>8</v>
      </c>
    </row>
    <row r="44" spans="1:13" ht="13.5" hidden="1">
      <c r="A44" s="50" t="s">
        <v>40</v>
      </c>
      <c r="B44" s="50"/>
      <c r="C44" s="56">
        <v>53</v>
      </c>
      <c r="D44" s="32"/>
      <c r="E44" s="31"/>
      <c r="F44" s="31"/>
      <c r="G44" s="33"/>
      <c r="H44" s="33"/>
      <c r="I44" s="34"/>
      <c r="J44" s="14"/>
      <c r="M44" s="11">
        <v>7</v>
      </c>
    </row>
    <row r="45" spans="1:13" ht="13.5" hidden="1">
      <c r="A45" s="50" t="s">
        <v>41</v>
      </c>
      <c r="B45" s="50"/>
      <c r="C45" s="56">
        <v>54</v>
      </c>
      <c r="D45" s="32"/>
      <c r="E45" s="31"/>
      <c r="F45" s="31"/>
      <c r="G45" s="33"/>
      <c r="H45" s="33"/>
      <c r="I45" s="34"/>
      <c r="J45" s="14"/>
      <c r="M45" s="11">
        <v>9</v>
      </c>
    </row>
    <row r="46" spans="1:13" ht="13.5" hidden="1">
      <c r="A46" s="50" t="s">
        <v>42</v>
      </c>
      <c r="B46" s="50"/>
      <c r="C46" s="56">
        <v>55</v>
      </c>
      <c r="D46" s="32"/>
      <c r="E46" s="31"/>
      <c r="F46" s="31"/>
      <c r="G46" s="33"/>
      <c r="H46" s="33"/>
      <c r="I46" s="34"/>
      <c r="J46" s="14"/>
      <c r="M46" s="11">
        <v>7</v>
      </c>
    </row>
    <row r="47" spans="1:17" s="48" customFormat="1" ht="13.5">
      <c r="A47" s="49" t="s">
        <v>43</v>
      </c>
      <c r="B47" s="49"/>
      <c r="C47" s="55">
        <v>56</v>
      </c>
      <c r="D47" s="28"/>
      <c r="E47" s="27"/>
      <c r="F47" s="27"/>
      <c r="G47" s="36"/>
      <c r="H47" s="36"/>
      <c r="I47" s="30"/>
      <c r="J47" s="37"/>
      <c r="K47" s="37"/>
      <c r="M47" s="48">
        <v>4</v>
      </c>
      <c r="O47" s="37">
        <v>8646</v>
      </c>
      <c r="P47" s="37">
        <v>2824199</v>
      </c>
      <c r="Q47" s="37"/>
    </row>
    <row r="48" ht="13.5">
      <c r="M48" s="11">
        <v>5</v>
      </c>
    </row>
    <row r="49" ht="13.5">
      <c r="M49" s="11">
        <v>6</v>
      </c>
    </row>
    <row r="52" ht="13.5">
      <c r="M52" s="11">
        <v>3</v>
      </c>
    </row>
    <row r="53" ht="13.5">
      <c r="M53" s="11">
        <v>6</v>
      </c>
    </row>
    <row r="54" spans="1:13" ht="13.5">
      <c r="A54" s="43"/>
      <c r="G54" s="43"/>
      <c r="H54" s="43"/>
      <c r="I54" s="43"/>
      <c r="M54" s="11">
        <v>4</v>
      </c>
    </row>
    <row r="55" spans="1:17" s="48" customFormat="1" ht="13.5">
      <c r="A55" s="46" t="str">
        <f>KQKD!A42</f>
        <v>Lưu Lan Hương</v>
      </c>
      <c r="B55" s="46"/>
      <c r="C55" s="35"/>
      <c r="D55" s="46"/>
      <c r="G55" s="48" t="s">
        <v>44</v>
      </c>
      <c r="K55" s="37"/>
      <c r="M55" s="48">
        <v>7</v>
      </c>
      <c r="O55" s="37"/>
      <c r="P55" s="37"/>
      <c r="Q55" s="37"/>
    </row>
    <row r="56" spans="1:17" s="48" customFormat="1" ht="13.5">
      <c r="A56" s="81" t="s">
        <v>46</v>
      </c>
      <c r="B56" s="81"/>
      <c r="C56" s="81"/>
      <c r="D56" s="27"/>
      <c r="G56" s="48" t="s">
        <v>45</v>
      </c>
      <c r="K56" s="37"/>
      <c r="M56" s="48">
        <v>5</v>
      </c>
      <c r="O56" s="37"/>
      <c r="P56" s="37"/>
      <c r="Q56" s="37"/>
    </row>
    <row r="57" spans="7:13" ht="13.5">
      <c r="G57" s="51" t="s">
        <v>260</v>
      </c>
      <c r="H57" s="51"/>
      <c r="I57" s="6"/>
      <c r="M57" s="11">
        <v>14</v>
      </c>
    </row>
    <row r="58" ht="13.5">
      <c r="M58" s="11">
        <v>5</v>
      </c>
    </row>
    <row r="59" ht="13.5">
      <c r="M59" s="11">
        <v>5</v>
      </c>
    </row>
    <row r="60" ht="13.5">
      <c r="M60" s="11">
        <v>9</v>
      </c>
    </row>
    <row r="61" ht="13.5">
      <c r="M61" s="11">
        <v>6</v>
      </c>
    </row>
    <row r="62" ht="13.5">
      <c r="M62" s="11">
        <v>3</v>
      </c>
    </row>
    <row r="63" ht="13.5">
      <c r="M63" s="11">
        <v>8</v>
      </c>
    </row>
    <row r="64" ht="13.5">
      <c r="M64" s="11">
        <v>5</v>
      </c>
    </row>
    <row r="65" ht="13.5">
      <c r="M65" s="11">
        <v>165000</v>
      </c>
    </row>
    <row r="66" ht="13.5">
      <c r="M66" s="11">
        <v>6</v>
      </c>
    </row>
    <row r="67" ht="13.5">
      <c r="M67" s="11">
        <v>5</v>
      </c>
    </row>
    <row r="68" ht="13.5">
      <c r="M68" s="11">
        <v>6</v>
      </c>
    </row>
    <row r="69" ht="13.5">
      <c r="M69" s="11">
        <v>5</v>
      </c>
    </row>
    <row r="70" ht="13.5">
      <c r="M70" s="11">
        <v>2</v>
      </c>
    </row>
    <row r="71" ht="13.5">
      <c r="M71" s="11">
        <v>2</v>
      </c>
    </row>
    <row r="72" ht="13.5">
      <c r="M72" s="11">
        <v>6</v>
      </c>
    </row>
    <row r="73" ht="13.5">
      <c r="M73" s="11">
        <v>7</v>
      </c>
    </row>
    <row r="74" ht="13.5">
      <c r="M74" s="11">
        <v>4</v>
      </c>
    </row>
    <row r="75" ht="13.5">
      <c r="M75" s="11">
        <v>9</v>
      </c>
    </row>
    <row r="76" ht="13.5">
      <c r="M76" s="11">
        <v>8</v>
      </c>
    </row>
    <row r="77" ht="13.5">
      <c r="M77" s="11">
        <v>6</v>
      </c>
    </row>
    <row r="78" ht="13.5">
      <c r="M78" s="11">
        <v>8</v>
      </c>
    </row>
    <row r="79" ht="13.5">
      <c r="M79" s="11">
        <v>7</v>
      </c>
    </row>
    <row r="80" ht="13.5">
      <c r="M80" s="11">
        <v>6</v>
      </c>
    </row>
    <row r="81" ht="13.5">
      <c r="M81" s="11">
        <v>6</v>
      </c>
    </row>
    <row r="82" ht="13.5">
      <c r="M82" s="11">
        <v>1</v>
      </c>
    </row>
    <row r="83" ht="13.5">
      <c r="M83" s="11">
        <v>1</v>
      </c>
    </row>
    <row r="84" ht="13.5">
      <c r="M84" s="11">
        <v>8</v>
      </c>
    </row>
    <row r="85" ht="13.5">
      <c r="M85" s="11">
        <v>2</v>
      </c>
    </row>
    <row r="86" ht="13.5">
      <c r="M86" s="11">
        <v>1</v>
      </c>
    </row>
    <row r="87" ht="13.5">
      <c r="M87" s="11">
        <v>5</v>
      </c>
    </row>
    <row r="88" ht="13.5">
      <c r="M88" s="11">
        <v>9</v>
      </c>
    </row>
    <row r="89" ht="13.5">
      <c r="M89" s="11">
        <v>7</v>
      </c>
    </row>
    <row r="90" ht="13.5">
      <c r="M90" s="11">
        <v>5</v>
      </c>
    </row>
    <row r="91" ht="13.5">
      <c r="M91" s="11">
        <v>4</v>
      </c>
    </row>
    <row r="92" ht="13.5">
      <c r="M92" s="11">
        <v>1</v>
      </c>
    </row>
    <row r="93" ht="13.5">
      <c r="M93" s="11">
        <v>3</v>
      </c>
    </row>
    <row r="94" ht="13.5">
      <c r="M94" s="11">
        <v>4</v>
      </c>
    </row>
    <row r="95" ht="13.5">
      <c r="M95" s="11">
        <v>9</v>
      </c>
    </row>
    <row r="96" ht="13.5">
      <c r="M96" s="11">
        <v>6</v>
      </c>
    </row>
    <row r="97" ht="13.5">
      <c r="M97" s="11">
        <v>6</v>
      </c>
    </row>
    <row r="98" ht="13.5">
      <c r="M98" s="11">
        <v>1</v>
      </c>
    </row>
    <row r="99" ht="13.5">
      <c r="M99" s="11">
        <v>6</v>
      </c>
    </row>
    <row r="100" ht="13.5">
      <c r="M100" s="11">
        <v>6</v>
      </c>
    </row>
    <row r="101" ht="13.5">
      <c r="M101" s="11">
        <v>2</v>
      </c>
    </row>
    <row r="102" ht="13.5">
      <c r="M102" s="11">
        <v>3</v>
      </c>
    </row>
    <row r="103" ht="13.5">
      <c r="M103" s="11">
        <v>26008</v>
      </c>
    </row>
    <row r="104" ht="13.5">
      <c r="M104" s="11">
        <v>4</v>
      </c>
    </row>
    <row r="105" ht="13.5">
      <c r="M105" s="11">
        <v>3</v>
      </c>
    </row>
    <row r="106" ht="13.5">
      <c r="M106" s="11">
        <v>4</v>
      </c>
    </row>
    <row r="107" ht="13.5">
      <c r="M107" s="11">
        <v>1</v>
      </c>
    </row>
    <row r="108" ht="13.5">
      <c r="M108" s="11">
        <v>2</v>
      </c>
    </row>
    <row r="109" ht="13.5">
      <c r="M109" s="11">
        <v>7</v>
      </c>
    </row>
    <row r="110" ht="13.5">
      <c r="M110" s="11">
        <v>1</v>
      </c>
    </row>
    <row r="111" ht="13.5">
      <c r="M111" s="11">
        <v>5</v>
      </c>
    </row>
    <row r="112" ht="13.5">
      <c r="M112" s="11">
        <v>5</v>
      </c>
    </row>
    <row r="113" ht="13.5">
      <c r="M113" s="11">
        <v>3</v>
      </c>
    </row>
    <row r="114" ht="13.5">
      <c r="M114" s="11">
        <v>8</v>
      </c>
    </row>
    <row r="115" ht="13.5">
      <c r="M115" s="11">
        <v>6</v>
      </c>
    </row>
    <row r="116" ht="13.5">
      <c r="M116" s="11">
        <v>4</v>
      </c>
    </row>
    <row r="117" ht="13.5">
      <c r="M117" s="11">
        <v>1</v>
      </c>
    </row>
    <row r="118" ht="13.5">
      <c r="M118" s="11">
        <v>27</v>
      </c>
    </row>
    <row r="119" ht="13.5">
      <c r="M119" s="11">
        <v>9</v>
      </c>
    </row>
    <row r="120" ht="13.5">
      <c r="M120" s="11">
        <v>7</v>
      </c>
    </row>
    <row r="121" ht="13.5">
      <c r="M121" s="11">
        <v>5</v>
      </c>
    </row>
    <row r="122" ht="13.5">
      <c r="M122" s="11">
        <v>7</v>
      </c>
    </row>
    <row r="123" ht="13.5">
      <c r="M123" s="11">
        <v>4</v>
      </c>
    </row>
    <row r="124" ht="13.5">
      <c r="M124" s="11">
        <v>2</v>
      </c>
    </row>
    <row r="125" ht="13.5">
      <c r="M125" s="11">
        <v>4</v>
      </c>
    </row>
    <row r="126" ht="13.5">
      <c r="M126" s="11">
        <v>8</v>
      </c>
    </row>
    <row r="127" ht="13.5">
      <c r="M127" s="11">
        <v>4</v>
      </c>
    </row>
    <row r="128" ht="13.5">
      <c r="M128" s="11">
        <v>8</v>
      </c>
    </row>
    <row r="129" ht="13.5">
      <c r="M129" s="11">
        <v>6</v>
      </c>
    </row>
    <row r="130" ht="13.5">
      <c r="M130" s="11">
        <v>5</v>
      </c>
    </row>
    <row r="131" ht="13.5">
      <c r="M131" s="11">
        <v>9</v>
      </c>
    </row>
    <row r="132" ht="13.5">
      <c r="M132" s="11">
        <v>4</v>
      </c>
    </row>
    <row r="133" ht="13.5">
      <c r="M133" s="11">
        <v>8</v>
      </c>
    </row>
    <row r="134" ht="13.5">
      <c r="M134" s="11">
        <v>5</v>
      </c>
    </row>
    <row r="135" ht="13.5">
      <c r="M135" s="11">
        <v>13</v>
      </c>
    </row>
    <row r="136" ht="13.5">
      <c r="M136" s="11">
        <v>3</v>
      </c>
    </row>
    <row r="137" ht="13.5">
      <c r="M137" s="11">
        <v>2</v>
      </c>
    </row>
    <row r="138" ht="13.5">
      <c r="M138" s="11">
        <v>5</v>
      </c>
    </row>
    <row r="139" ht="13.5">
      <c r="M139" s="11">
        <v>2</v>
      </c>
    </row>
    <row r="140" ht="13.5">
      <c r="M140" s="11">
        <v>7</v>
      </c>
    </row>
    <row r="141" ht="13.5">
      <c r="M141" s="11">
        <v>9</v>
      </c>
    </row>
    <row r="142" ht="13.5">
      <c r="M142" s="11">
        <v>1</v>
      </c>
    </row>
    <row r="143" ht="13.5">
      <c r="M143" s="11">
        <v>9</v>
      </c>
    </row>
    <row r="144" ht="13.5">
      <c r="M144" s="11">
        <v>2</v>
      </c>
    </row>
    <row r="145" ht="13.5">
      <c r="M145" s="11">
        <v>7</v>
      </c>
    </row>
    <row r="146" ht="13.5">
      <c r="M146" s="11">
        <v>1</v>
      </c>
    </row>
    <row r="147" ht="13.5">
      <c r="M147" s="11">
        <v>2</v>
      </c>
    </row>
    <row r="148" ht="13.5">
      <c r="M148" s="11">
        <v>90</v>
      </c>
    </row>
    <row r="149" ht="13.5">
      <c r="M149" s="11">
        <v>52</v>
      </c>
    </row>
    <row r="150" ht="13.5">
      <c r="M150" s="11">
        <v>505600</v>
      </c>
    </row>
    <row r="151" ht="13.5">
      <c r="M151" s="11">
        <v>58</v>
      </c>
    </row>
    <row r="152" ht="13.5">
      <c r="M152" s="11">
        <v>2090</v>
      </c>
    </row>
    <row r="153" ht="13.5">
      <c r="M153" s="11">
        <v>50</v>
      </c>
    </row>
    <row r="154" ht="13.5">
      <c r="M154" s="11">
        <v>99</v>
      </c>
    </row>
    <row r="155" ht="13.5">
      <c r="M155" s="11">
        <v>99</v>
      </c>
    </row>
    <row r="156" ht="13.5">
      <c r="M156" s="11">
        <v>30</v>
      </c>
    </row>
    <row r="157" ht="13.5">
      <c r="M157" s="11">
        <v>6</v>
      </c>
    </row>
    <row r="158" ht="13.5">
      <c r="M158" s="11">
        <v>10</v>
      </c>
    </row>
    <row r="159" ht="13.5">
      <c r="M159" s="11">
        <v>80</v>
      </c>
    </row>
    <row r="160" ht="13.5">
      <c r="M160" s="11">
        <v>33</v>
      </c>
    </row>
    <row r="161" ht="13.5">
      <c r="M161" s="11">
        <v>95</v>
      </c>
    </row>
    <row r="162" ht="13.5">
      <c r="M162" s="11">
        <v>12</v>
      </c>
    </row>
    <row r="163" ht="13.5">
      <c r="M163" s="11">
        <v>99</v>
      </c>
    </row>
    <row r="164" ht="13.5">
      <c r="M164" s="11">
        <v>70</v>
      </c>
    </row>
    <row r="165" ht="13.5">
      <c r="M165" s="11">
        <v>24</v>
      </c>
    </row>
    <row r="166" ht="13.5">
      <c r="M166" s="11">
        <v>3080</v>
      </c>
    </row>
    <row r="167" ht="13.5">
      <c r="M167" s="11">
        <v>9</v>
      </c>
    </row>
    <row r="168" ht="13.5">
      <c r="M168" s="11">
        <v>36</v>
      </c>
    </row>
    <row r="169" ht="13.5">
      <c r="M169" s="11">
        <v>64</v>
      </c>
    </row>
    <row r="170" ht="13.5">
      <c r="M170" s="11">
        <v>72</v>
      </c>
    </row>
    <row r="171" ht="13.5">
      <c r="M171" s="11">
        <v>96</v>
      </c>
    </row>
    <row r="172" ht="13.5">
      <c r="M172" s="11">
        <v>89</v>
      </c>
    </row>
    <row r="173" ht="13.5">
      <c r="M173" s="11">
        <v>59</v>
      </c>
    </row>
    <row r="174" ht="13.5">
      <c r="M174" s="11">
        <v>24</v>
      </c>
    </row>
    <row r="175" ht="13.5">
      <c r="M175" s="11">
        <v>20</v>
      </c>
    </row>
    <row r="176" ht="13.5">
      <c r="M176" s="11">
        <v>43</v>
      </c>
    </row>
    <row r="177" ht="13.5">
      <c r="M177" s="11">
        <v>65</v>
      </c>
    </row>
    <row r="178" ht="13.5">
      <c r="M178" s="11">
        <v>46</v>
      </c>
    </row>
    <row r="179" ht="13.5">
      <c r="M179" s="11">
        <v>19</v>
      </c>
    </row>
    <row r="180" ht="13.5">
      <c r="M180" s="11">
        <v>100</v>
      </c>
    </row>
    <row r="181" ht="13.5">
      <c r="M181" s="11">
        <v>46</v>
      </c>
    </row>
    <row r="182" ht="13.5">
      <c r="M182" s="11">
        <v>80</v>
      </c>
    </row>
    <row r="183" ht="13.5">
      <c r="M183" s="11">
        <v>10</v>
      </c>
    </row>
    <row r="184" ht="13.5">
      <c r="M184" s="11">
        <v>5</v>
      </c>
    </row>
    <row r="185" ht="13.5">
      <c r="M185" s="11">
        <v>7</v>
      </c>
    </row>
    <row r="186" ht="13.5">
      <c r="M186" s="11">
        <v>8</v>
      </c>
    </row>
    <row r="187" ht="13.5">
      <c r="M187" s="11">
        <v>18</v>
      </c>
    </row>
    <row r="188" ht="13.5">
      <c r="M188" s="11">
        <v>21</v>
      </c>
    </row>
    <row r="189" ht="13.5">
      <c r="M189" s="11">
        <v>55</v>
      </c>
    </row>
    <row r="190" ht="13.5">
      <c r="M190" s="11">
        <v>28</v>
      </c>
    </row>
    <row r="191" ht="13.5">
      <c r="M191" s="11">
        <v>40</v>
      </c>
    </row>
    <row r="192" ht="13.5">
      <c r="M192" s="11">
        <v>20</v>
      </c>
    </row>
    <row r="193" ht="13.5">
      <c r="M193" s="11">
        <v>84</v>
      </c>
    </row>
    <row r="194" ht="13.5">
      <c r="M194" s="11">
        <v>30</v>
      </c>
    </row>
    <row r="195" ht="13.5">
      <c r="M195" s="11">
        <v>18</v>
      </c>
    </row>
    <row r="196" ht="13.5">
      <c r="M196" s="11">
        <v>52</v>
      </c>
    </row>
    <row r="197" ht="13.5">
      <c r="M197" s="11">
        <v>70</v>
      </c>
    </row>
    <row r="198" ht="13.5">
      <c r="M198" s="11">
        <v>65</v>
      </c>
    </row>
    <row r="199" ht="13.5">
      <c r="M199" s="11">
        <v>3</v>
      </c>
    </row>
    <row r="200" ht="13.5">
      <c r="M200" s="11">
        <v>20</v>
      </c>
    </row>
    <row r="201" ht="13.5">
      <c r="M201" s="11">
        <v>51</v>
      </c>
    </row>
    <row r="202" ht="13.5">
      <c r="M202" s="11">
        <v>73</v>
      </c>
    </row>
    <row r="203" ht="13.5">
      <c r="M203" s="11">
        <v>37</v>
      </c>
    </row>
    <row r="204" ht="13.5">
      <c r="M204" s="11">
        <v>50</v>
      </c>
    </row>
    <row r="205" ht="13.5">
      <c r="M205" s="11">
        <v>17</v>
      </c>
    </row>
    <row r="206" ht="13.5">
      <c r="M206" s="11">
        <v>70</v>
      </c>
    </row>
    <row r="207" ht="13.5">
      <c r="M207" s="11">
        <v>35</v>
      </c>
    </row>
    <row r="208" ht="13.5">
      <c r="M208" s="11">
        <v>90</v>
      </c>
    </row>
    <row r="209" ht="13.5">
      <c r="M209" s="11">
        <v>50</v>
      </c>
    </row>
    <row r="210" ht="13.5">
      <c r="M210" s="11">
        <v>9</v>
      </c>
    </row>
    <row r="211" ht="13.5">
      <c r="M211" s="11">
        <v>50</v>
      </c>
    </row>
    <row r="212" ht="13.5">
      <c r="M212" s="11">
        <v>50</v>
      </c>
    </row>
    <row r="213" ht="13.5">
      <c r="M213" s="11">
        <v>10</v>
      </c>
    </row>
    <row r="214" ht="13.5">
      <c r="M214" s="11">
        <v>40</v>
      </c>
    </row>
    <row r="215" ht="13.5">
      <c r="M215" s="11">
        <v>20</v>
      </c>
    </row>
    <row r="216" ht="13.5">
      <c r="M216" s="11">
        <v>49</v>
      </c>
    </row>
    <row r="217" ht="13.5">
      <c r="M217" s="11">
        <v>68</v>
      </c>
    </row>
    <row r="218" ht="13.5">
      <c r="M218" s="11">
        <v>20</v>
      </c>
    </row>
    <row r="219" ht="13.5">
      <c r="M219" s="11">
        <v>80</v>
      </c>
    </row>
    <row r="220" ht="13.5">
      <c r="M220" s="11">
        <v>31</v>
      </c>
    </row>
    <row r="221" ht="13.5">
      <c r="M221" s="11">
        <v>25</v>
      </c>
    </row>
    <row r="222" ht="13.5">
      <c r="M222" s="11">
        <v>48</v>
      </c>
    </row>
    <row r="223" ht="13.5">
      <c r="M223" s="11">
        <v>14</v>
      </c>
    </row>
    <row r="224" ht="13.5">
      <c r="M224" s="11">
        <v>42</v>
      </c>
    </row>
    <row r="225" ht="13.5">
      <c r="M225" s="11">
        <v>31</v>
      </c>
    </row>
    <row r="226" ht="13.5">
      <c r="M226" s="11">
        <v>27</v>
      </c>
    </row>
    <row r="227" ht="13.5">
      <c r="M227" s="11">
        <v>70</v>
      </c>
    </row>
    <row r="228" ht="13.5">
      <c r="M228" s="11">
        <v>91</v>
      </c>
    </row>
    <row r="229" ht="13.5">
      <c r="M229" s="11">
        <v>50</v>
      </c>
    </row>
    <row r="230" ht="13.5">
      <c r="M230" s="11">
        <v>74</v>
      </c>
    </row>
    <row r="231" ht="13.5">
      <c r="M231" s="11">
        <v>80</v>
      </c>
    </row>
    <row r="232" ht="13.5">
      <c r="M232" s="11">
        <v>40</v>
      </c>
    </row>
    <row r="233" ht="13.5">
      <c r="M233" s="11">
        <v>71</v>
      </c>
    </row>
    <row r="234" ht="13.5">
      <c r="M234" s="11">
        <v>40</v>
      </c>
    </row>
    <row r="235" ht="13.5">
      <c r="M235" s="11">
        <v>76</v>
      </c>
    </row>
    <row r="236" ht="13.5">
      <c r="M236" s="11">
        <v>70</v>
      </c>
    </row>
    <row r="237" ht="13.5">
      <c r="M237" s="11">
        <v>64</v>
      </c>
    </row>
    <row r="238" ht="13.5">
      <c r="M238" s="11">
        <v>70</v>
      </c>
    </row>
    <row r="239" ht="13.5">
      <c r="M239" s="11">
        <v>68000</v>
      </c>
    </row>
    <row r="240" ht="13.5">
      <c r="M240" s="11">
        <v>75</v>
      </c>
    </row>
    <row r="241" ht="13.5">
      <c r="M241" s="11">
        <v>25</v>
      </c>
    </row>
    <row r="242" ht="13.5">
      <c r="M242" s="11">
        <v>10</v>
      </c>
    </row>
    <row r="243" ht="13.5">
      <c r="M243" s="11">
        <v>53</v>
      </c>
    </row>
    <row r="244" ht="13.5">
      <c r="M244" s="11">
        <v>80</v>
      </c>
    </row>
    <row r="245" ht="13.5">
      <c r="M245" s="11">
        <v>72</v>
      </c>
    </row>
    <row r="246" ht="13.5">
      <c r="M246" s="11">
        <v>29</v>
      </c>
    </row>
    <row r="247" ht="13.5">
      <c r="M247" s="11">
        <v>71</v>
      </c>
    </row>
    <row r="248" ht="13.5">
      <c r="M248" s="11">
        <v>10080</v>
      </c>
    </row>
    <row r="249" ht="13.5">
      <c r="M249" s="11">
        <v>90</v>
      </c>
    </row>
    <row r="250" ht="13.5">
      <c r="M250" s="11">
        <v>98</v>
      </c>
    </row>
    <row r="251" ht="13.5">
      <c r="M251" s="11">
        <v>5</v>
      </c>
    </row>
    <row r="252" ht="13.5">
      <c r="M252" s="11">
        <v>32</v>
      </c>
    </row>
    <row r="253" ht="13.5">
      <c r="M253" s="11">
        <v>48</v>
      </c>
    </row>
    <row r="254" ht="13.5">
      <c r="M254" s="11">
        <v>10</v>
      </c>
    </row>
    <row r="255" ht="13.5">
      <c r="M255" s="11">
        <v>85</v>
      </c>
    </row>
    <row r="256" ht="13.5">
      <c r="M256" s="11">
        <v>15</v>
      </c>
    </row>
    <row r="257" ht="13.5">
      <c r="M257" s="11">
        <v>98</v>
      </c>
    </row>
    <row r="258" ht="13.5">
      <c r="M258" s="11">
        <v>35</v>
      </c>
    </row>
    <row r="259" ht="13.5">
      <c r="M259" s="11">
        <v>13</v>
      </c>
    </row>
    <row r="260" ht="13.5">
      <c r="M260" s="11">
        <v>65</v>
      </c>
    </row>
    <row r="261" ht="13.5">
      <c r="M261" s="11">
        <v>98</v>
      </c>
    </row>
    <row r="262" ht="13.5">
      <c r="M262" s="11">
        <v>74</v>
      </c>
    </row>
    <row r="263" ht="13.5">
      <c r="M263" s="11">
        <v>62</v>
      </c>
    </row>
    <row r="264" ht="13.5">
      <c r="M264" s="11">
        <v>51</v>
      </c>
    </row>
    <row r="265" ht="13.5">
      <c r="M265" s="11">
        <v>1</v>
      </c>
    </row>
    <row r="266" ht="13.5">
      <c r="M266" s="11">
        <v>92</v>
      </c>
    </row>
    <row r="267" ht="13.5">
      <c r="M267" s="11">
        <v>50</v>
      </c>
    </row>
    <row r="268" ht="13.5">
      <c r="M268" s="11">
        <v>98</v>
      </c>
    </row>
    <row r="269" ht="13.5">
      <c r="M269" s="11">
        <v>40</v>
      </c>
    </row>
    <row r="270" ht="13.5">
      <c r="M270" s="11">
        <v>52</v>
      </c>
    </row>
    <row r="271" ht="13.5">
      <c r="M271" s="11">
        <v>90</v>
      </c>
    </row>
    <row r="272" ht="13.5">
      <c r="M272" s="11">
        <v>93</v>
      </c>
    </row>
    <row r="273" ht="13.5">
      <c r="M273" s="11">
        <v>78</v>
      </c>
    </row>
    <row r="274" ht="13.5">
      <c r="M274" s="11">
        <v>15</v>
      </c>
    </row>
    <row r="275" ht="13.5">
      <c r="M275" s="11">
        <v>30</v>
      </c>
    </row>
    <row r="276" ht="13.5">
      <c r="M276" s="11">
        <v>93</v>
      </c>
    </row>
    <row r="277" ht="13.5">
      <c r="M277" s="11">
        <v>50</v>
      </c>
    </row>
    <row r="278" ht="13.5">
      <c r="M278" s="11">
        <v>50</v>
      </c>
    </row>
    <row r="279" ht="13.5">
      <c r="M279" s="11">
        <v>50</v>
      </c>
    </row>
    <row r="280" ht="13.5">
      <c r="M280" s="11">
        <v>60</v>
      </c>
    </row>
    <row r="281" ht="13.5">
      <c r="M281" s="11">
        <v>74</v>
      </c>
    </row>
    <row r="282" ht="13.5">
      <c r="M282" s="11">
        <v>44</v>
      </c>
    </row>
    <row r="283" ht="13.5">
      <c r="M283" s="11">
        <v>70</v>
      </c>
    </row>
    <row r="284" ht="13.5">
      <c r="M284" s="11">
        <v>53</v>
      </c>
    </row>
    <row r="285" ht="13.5">
      <c r="M285" s="11">
        <v>50</v>
      </c>
    </row>
    <row r="286" ht="13.5">
      <c r="M286" s="11">
        <v>64</v>
      </c>
    </row>
    <row r="287" ht="13.5">
      <c r="M287" s="11">
        <v>89</v>
      </c>
    </row>
    <row r="288" ht="13.5">
      <c r="M288" s="11">
        <v>27</v>
      </c>
    </row>
    <row r="289" ht="13.5">
      <c r="M289" s="11">
        <v>49</v>
      </c>
    </row>
    <row r="290" ht="13.5">
      <c r="M290" s="11">
        <v>60</v>
      </c>
    </row>
    <row r="291" ht="13.5">
      <c r="M291" s="11">
        <v>50</v>
      </c>
    </row>
    <row r="292" ht="13.5">
      <c r="M292" s="11">
        <v>90</v>
      </c>
    </row>
    <row r="293" ht="13.5">
      <c r="M293" s="11">
        <v>31</v>
      </c>
    </row>
    <row r="294" ht="13.5">
      <c r="M294" s="11">
        <v>60</v>
      </c>
    </row>
    <row r="295" ht="13.5">
      <c r="M295" s="11">
        <v>54</v>
      </c>
    </row>
    <row r="296" ht="13.5">
      <c r="M296" s="11">
        <v>80</v>
      </c>
    </row>
    <row r="297" ht="13.5">
      <c r="M297" s="11">
        <v>27</v>
      </c>
    </row>
    <row r="298" ht="13.5">
      <c r="M298" s="11">
        <v>50</v>
      </c>
    </row>
    <row r="299" ht="13.5">
      <c r="M299" s="11">
        <v>74</v>
      </c>
    </row>
    <row r="300" ht="13.5">
      <c r="M300" s="11">
        <v>18</v>
      </c>
    </row>
    <row r="301" ht="13.5">
      <c r="M301" s="11">
        <v>30</v>
      </c>
    </row>
    <row r="302" ht="13.5">
      <c r="M302" s="11">
        <v>76</v>
      </c>
    </row>
    <row r="303" ht="13.5">
      <c r="M303" s="11">
        <v>35</v>
      </c>
    </row>
    <row r="304" ht="13.5">
      <c r="M304" s="11">
        <v>92</v>
      </c>
    </row>
    <row r="305" ht="13.5">
      <c r="M305" s="11">
        <v>35</v>
      </c>
    </row>
    <row r="306" ht="13.5">
      <c r="M306" s="11">
        <v>32</v>
      </c>
    </row>
    <row r="307" ht="13.5">
      <c r="M307" s="11">
        <v>46</v>
      </c>
    </row>
    <row r="308" ht="13.5">
      <c r="M308" s="11">
        <v>50</v>
      </c>
    </row>
    <row r="309" ht="13.5">
      <c r="M309" s="11">
        <v>97</v>
      </c>
    </row>
    <row r="310" ht="13.5">
      <c r="M310" s="11">
        <v>60</v>
      </c>
    </row>
    <row r="311" ht="13.5">
      <c r="M311" s="11">
        <v>80</v>
      </c>
    </row>
    <row r="312" ht="13.5">
      <c r="M312" s="11">
        <v>25</v>
      </c>
    </row>
    <row r="313" ht="13.5">
      <c r="M313" s="11">
        <v>70</v>
      </c>
    </row>
    <row r="314" ht="13.5">
      <c r="M314" s="11">
        <v>65</v>
      </c>
    </row>
    <row r="315" ht="13.5">
      <c r="M315" s="11">
        <v>79</v>
      </c>
    </row>
    <row r="316" ht="13.5">
      <c r="M316" s="11">
        <v>25</v>
      </c>
    </row>
    <row r="317" ht="13.5">
      <c r="M317" s="11">
        <v>42</v>
      </c>
    </row>
    <row r="318" ht="13.5">
      <c r="M318" s="11">
        <v>4</v>
      </c>
    </row>
    <row r="319" ht="13.5">
      <c r="M319" s="11">
        <v>1</v>
      </c>
    </row>
    <row r="320" ht="13.5">
      <c r="M320" s="11">
        <v>17</v>
      </c>
    </row>
    <row r="321" ht="13.5">
      <c r="M321" s="11">
        <v>56</v>
      </c>
    </row>
    <row r="322" ht="13.5">
      <c r="M322" s="11">
        <v>50</v>
      </c>
    </row>
    <row r="323" ht="13.5">
      <c r="M323" s="11">
        <v>28</v>
      </c>
    </row>
    <row r="324" ht="13.5">
      <c r="M324" s="11">
        <v>88</v>
      </c>
    </row>
    <row r="325" ht="13.5">
      <c r="M325" s="11">
        <v>66</v>
      </c>
    </row>
    <row r="326" ht="13.5">
      <c r="M326" s="11">
        <v>14</v>
      </c>
    </row>
    <row r="327" ht="13.5">
      <c r="M327" s="11">
        <v>25</v>
      </c>
    </row>
    <row r="328" ht="13.5">
      <c r="M328" s="11">
        <v>80</v>
      </c>
    </row>
    <row r="329" ht="13.5">
      <c r="M329" s="11">
        <v>65</v>
      </c>
    </row>
    <row r="330" ht="13.5">
      <c r="M330" s="11">
        <v>30</v>
      </c>
    </row>
    <row r="331" ht="13.5">
      <c r="M331" s="11">
        <v>87</v>
      </c>
    </row>
    <row r="332" ht="13.5">
      <c r="M332" s="11">
        <v>95</v>
      </c>
    </row>
    <row r="333" ht="13.5">
      <c r="M333" s="11">
        <v>18</v>
      </c>
    </row>
    <row r="334" ht="13.5">
      <c r="M334" s="11">
        <v>19</v>
      </c>
    </row>
    <row r="335" ht="13.5">
      <c r="M335" s="11">
        <v>57</v>
      </c>
    </row>
    <row r="336" ht="13.5">
      <c r="M336" s="11">
        <v>83</v>
      </c>
    </row>
    <row r="337" ht="13.5">
      <c r="M337" s="11">
        <v>60</v>
      </c>
    </row>
    <row r="338" ht="13.5">
      <c r="M338" s="11">
        <v>60</v>
      </c>
    </row>
    <row r="339" ht="13.5">
      <c r="M339" s="11">
        <v>10</v>
      </c>
    </row>
  </sheetData>
  <sheetProtection/>
  <mergeCells count="3">
    <mergeCell ref="A56:C56"/>
    <mergeCell ref="A6:I6"/>
    <mergeCell ref="A7:I7"/>
  </mergeCells>
  <printOptions/>
  <pageMargins left="0.78" right="0.25" top="0.26" bottom="0.19" header="0.22" footer="0.17"/>
  <pageSetup horizontalDpi="300" verticalDpi="300" orientation="portrait" scale="90" r:id="rId1"/>
</worksheet>
</file>

<file path=xl/worksheets/sheet3.xml><?xml version="1.0" encoding="utf-8"?>
<worksheet xmlns="http://schemas.openxmlformats.org/spreadsheetml/2006/main" xmlns:r="http://schemas.openxmlformats.org/officeDocument/2006/relationships">
  <dimension ref="A1:IV44"/>
  <sheetViews>
    <sheetView zoomScalePageLayoutView="0" workbookViewId="0" topLeftCell="A16">
      <selection activeCell="N24" sqref="N24"/>
    </sheetView>
  </sheetViews>
  <sheetFormatPr defaultColWidth="9.140625" defaultRowHeight="12.75"/>
  <cols>
    <col min="1" max="1" width="54.00390625" style="11" customWidth="1"/>
    <col min="2" max="2" width="2.140625" style="11" customWidth="1"/>
    <col min="3" max="3" width="5.57421875" style="11" customWidth="1"/>
    <col min="4" max="4" width="7.57421875" style="11" hidden="1" customWidth="1"/>
    <col min="5" max="5" width="2.57421875" style="14" customWidth="1"/>
    <col min="6" max="6" width="16.8515625" style="14" customWidth="1"/>
    <col min="7" max="7" width="1.7109375" style="14" customWidth="1"/>
    <col min="8" max="8" width="16.8515625" style="14" customWidth="1"/>
    <col min="9" max="9" width="1.8515625" style="11" customWidth="1"/>
    <col min="10" max="10" width="16.28125" style="11" bestFit="1" customWidth="1"/>
    <col min="11" max="11" width="1.7109375" style="11" customWidth="1"/>
    <col min="12" max="12" width="16.7109375" style="11" bestFit="1" customWidth="1"/>
    <col min="13" max="13" width="9.140625" style="11" customWidth="1"/>
    <col min="14" max="14" width="15.28125" style="11" bestFit="1" customWidth="1"/>
    <col min="15" max="15" width="15.28125" style="14" bestFit="1" customWidth="1"/>
    <col min="16" max="16" width="15.00390625" style="11" bestFit="1" customWidth="1"/>
    <col min="17" max="16384" width="9.140625" style="11" customWidth="1"/>
  </cols>
  <sheetData>
    <row r="1" spans="1:12" ht="13.5">
      <c r="A1" s="48" t="s">
        <v>47</v>
      </c>
      <c r="B1" s="48"/>
      <c r="E1" s="11"/>
      <c r="F1" s="11"/>
      <c r="G1" s="11"/>
      <c r="H1" s="11"/>
      <c r="J1" s="13"/>
      <c r="K1" s="13" t="s">
        <v>81</v>
      </c>
      <c r="L1" s="14"/>
    </row>
    <row r="2" spans="1:12" ht="13.5">
      <c r="A2" s="46" t="s">
        <v>49</v>
      </c>
      <c r="B2" s="46"/>
      <c r="C2" s="4"/>
      <c r="D2" s="4"/>
      <c r="E2" s="11"/>
      <c r="F2" s="11"/>
      <c r="G2" s="11"/>
      <c r="H2" s="11"/>
      <c r="J2" s="13"/>
      <c r="K2" s="13" t="str">
        <f>BCĐKT!G2</f>
        <v> Năm tài chính: Quý 2 năm 2013</v>
      </c>
      <c r="L2" s="14"/>
    </row>
    <row r="3" spans="1:12" ht="13.5">
      <c r="A3" s="63" t="s">
        <v>1</v>
      </c>
      <c r="B3" s="63"/>
      <c r="C3" s="43"/>
      <c r="D3" s="43"/>
      <c r="E3" s="43"/>
      <c r="F3" s="43"/>
      <c r="G3" s="43"/>
      <c r="H3" s="43"/>
      <c r="I3" s="43"/>
      <c r="J3" s="64"/>
      <c r="K3" s="64" t="s">
        <v>82</v>
      </c>
      <c r="L3" s="65"/>
    </row>
    <row r="4" ht="4.5" customHeight="1"/>
    <row r="5" spans="1:12" ht="21" customHeight="1">
      <c r="A5" s="84" t="s">
        <v>204</v>
      </c>
      <c r="B5" s="84"/>
      <c r="C5" s="84"/>
      <c r="D5" s="84"/>
      <c r="E5" s="84"/>
      <c r="F5" s="84"/>
      <c r="G5" s="84"/>
      <c r="H5" s="84"/>
      <c r="I5" s="84"/>
      <c r="J5" s="84"/>
      <c r="K5" s="84"/>
      <c r="L5" s="84"/>
    </row>
    <row r="6" ht="6" customHeight="1" hidden="1"/>
    <row r="7" spans="1:12" ht="13.5" customHeight="1">
      <c r="A7" s="77" t="str">
        <f>BCĐKT!A6</f>
        <v>Tại ngày 30/06/2013</v>
      </c>
      <c r="B7" s="77"/>
      <c r="C7" s="77"/>
      <c r="D7" s="77"/>
      <c r="E7" s="77"/>
      <c r="F7" s="77"/>
      <c r="G7" s="77"/>
      <c r="H7" s="77"/>
      <c r="I7" s="77"/>
      <c r="J7" s="77"/>
      <c r="K7" s="77"/>
      <c r="L7" s="77"/>
    </row>
    <row r="8" ht="6" customHeight="1" hidden="1"/>
    <row r="9" spans="1:15" s="58" customFormat="1" ht="45.75" customHeight="1">
      <c r="A9" s="15" t="s">
        <v>205</v>
      </c>
      <c r="B9" s="16"/>
      <c r="C9" s="66" t="s">
        <v>5</v>
      </c>
      <c r="D9" s="66" t="s">
        <v>6</v>
      </c>
      <c r="F9" s="53" t="s">
        <v>83</v>
      </c>
      <c r="H9" s="53" t="s">
        <v>84</v>
      </c>
      <c r="J9" s="53" t="s">
        <v>113</v>
      </c>
      <c r="L9" s="53" t="s">
        <v>114</v>
      </c>
      <c r="O9" s="75"/>
    </row>
    <row r="10" spans="1:12" ht="13.5">
      <c r="A10" s="68" t="s">
        <v>208</v>
      </c>
      <c r="B10" s="22"/>
      <c r="C10" s="68" t="s">
        <v>209</v>
      </c>
      <c r="D10" s="67">
        <v>3</v>
      </c>
      <c r="E10" s="6"/>
      <c r="F10" s="25" t="s">
        <v>207</v>
      </c>
      <c r="G10" s="6"/>
      <c r="H10" s="25" t="s">
        <v>51</v>
      </c>
      <c r="I10" s="6"/>
      <c r="J10" s="25" t="s">
        <v>118</v>
      </c>
      <c r="K10" s="6"/>
      <c r="L10" s="25" t="s">
        <v>206</v>
      </c>
    </row>
    <row r="11" spans="1:16" ht="13.5">
      <c r="A11" s="49" t="s">
        <v>0</v>
      </c>
      <c r="B11" s="49"/>
      <c r="C11" s="32">
        <v>1</v>
      </c>
      <c r="D11" s="33"/>
      <c r="E11" s="11"/>
      <c r="F11" s="30">
        <f>SUM(F12:F20)</f>
        <v>5742357724</v>
      </c>
      <c r="G11" s="30">
        <f>SUM(G12:G20)</f>
        <v>0</v>
      </c>
      <c r="H11" s="30">
        <f>SUM(H12:H20)</f>
        <v>10022847223</v>
      </c>
      <c r="J11" s="30">
        <f>SUM(J12:J20)</f>
        <v>11422871590</v>
      </c>
      <c r="L11" s="30">
        <f>SUM(L12:L20)</f>
        <v>21574406836</v>
      </c>
      <c r="N11" s="60"/>
      <c r="P11" s="60"/>
    </row>
    <row r="12" spans="1:16" ht="13.5">
      <c r="A12" s="50" t="s">
        <v>210</v>
      </c>
      <c r="B12" s="61"/>
      <c r="C12" s="32">
        <v>1.1</v>
      </c>
      <c r="D12" s="62"/>
      <c r="E12" s="11"/>
      <c r="F12" s="34">
        <f>2183467618+3724604</f>
        <v>2187192222</v>
      </c>
      <c r="G12" s="11"/>
      <c r="H12" s="34">
        <v>3794445597</v>
      </c>
      <c r="J12" s="34">
        <f>4810110544+3724604</f>
        <v>4813835148</v>
      </c>
      <c r="L12" s="34">
        <v>6253316271</v>
      </c>
      <c r="N12" s="60"/>
      <c r="P12" s="60"/>
    </row>
    <row r="13" spans="1:16" ht="13.5">
      <c r="A13" s="71" t="s">
        <v>211</v>
      </c>
      <c r="B13" s="61"/>
      <c r="C13" s="32">
        <v>1.2</v>
      </c>
      <c r="D13" s="31"/>
      <c r="E13" s="11"/>
      <c r="F13" s="34">
        <v>367645901</v>
      </c>
      <c r="G13" s="11"/>
      <c r="H13" s="34">
        <v>968061850</v>
      </c>
      <c r="J13" s="34">
        <v>404926101</v>
      </c>
      <c r="L13" s="34">
        <v>5984832580</v>
      </c>
      <c r="N13" s="60"/>
      <c r="P13" s="60"/>
    </row>
    <row r="14" spans="1:16" ht="13.5">
      <c r="A14" s="50" t="s">
        <v>212</v>
      </c>
      <c r="B14" s="61"/>
      <c r="C14" s="32">
        <v>1.3</v>
      </c>
      <c r="D14" s="31"/>
      <c r="E14" s="11"/>
      <c r="F14" s="34"/>
      <c r="G14" s="11"/>
      <c r="H14" s="34"/>
      <c r="J14" s="34"/>
      <c r="L14" s="34"/>
      <c r="P14" s="60"/>
    </row>
    <row r="15" spans="1:16" ht="13.5">
      <c r="A15" s="50" t="s">
        <v>213</v>
      </c>
      <c r="B15" s="61"/>
      <c r="C15" s="32">
        <v>1.4</v>
      </c>
      <c r="D15" s="31"/>
      <c r="E15" s="11"/>
      <c r="F15" s="34"/>
      <c r="G15" s="11"/>
      <c r="H15" s="34"/>
      <c r="J15" s="34"/>
      <c r="L15" s="34"/>
      <c r="P15" s="60"/>
    </row>
    <row r="16" spans="1:16" ht="13.5">
      <c r="A16" s="50" t="s">
        <v>214</v>
      </c>
      <c r="B16" s="61"/>
      <c r="C16" s="32">
        <v>1.5</v>
      </c>
      <c r="D16" s="31"/>
      <c r="E16" s="11"/>
      <c r="F16" s="34">
        <v>20000000</v>
      </c>
      <c r="G16" s="11"/>
      <c r="H16" s="34"/>
      <c r="J16" s="34">
        <v>20000000</v>
      </c>
      <c r="L16" s="34"/>
      <c r="N16" s="60"/>
      <c r="P16" s="60"/>
    </row>
    <row r="17" spans="1:16" ht="13.5">
      <c r="A17" s="50" t="s">
        <v>215</v>
      </c>
      <c r="B17" s="61"/>
      <c r="C17" s="32">
        <v>1.6</v>
      </c>
      <c r="D17" s="31"/>
      <c r="E17" s="11"/>
      <c r="F17" s="34">
        <v>193909311</v>
      </c>
      <c r="G17" s="11"/>
      <c r="H17" s="34">
        <v>146786256</v>
      </c>
      <c r="J17" s="34">
        <v>407603863</v>
      </c>
      <c r="L17" s="34">
        <v>146786256</v>
      </c>
      <c r="N17" s="60"/>
      <c r="P17" s="60"/>
    </row>
    <row r="18" spans="1:16" ht="13.5">
      <c r="A18" s="50" t="s">
        <v>216</v>
      </c>
      <c r="B18" s="61"/>
      <c r="C18" s="32">
        <v>1.7</v>
      </c>
      <c r="D18" s="31"/>
      <c r="E18" s="11"/>
      <c r="F18" s="34"/>
      <c r="G18" s="11"/>
      <c r="H18" s="34"/>
      <c r="J18" s="34"/>
      <c r="L18" s="34"/>
      <c r="P18" s="60"/>
    </row>
    <row r="19" spans="1:16" ht="13.5">
      <c r="A19" s="50" t="s">
        <v>217</v>
      </c>
      <c r="B19" s="61"/>
      <c r="C19" s="32">
        <v>1.8</v>
      </c>
      <c r="D19" s="31"/>
      <c r="E19" s="11"/>
      <c r="F19" s="34"/>
      <c r="G19" s="11"/>
      <c r="H19" s="34"/>
      <c r="J19" s="34"/>
      <c r="L19" s="34"/>
      <c r="P19" s="60"/>
    </row>
    <row r="20" spans="1:16" ht="13.5">
      <c r="A20" s="50" t="s">
        <v>218</v>
      </c>
      <c r="B20" s="61"/>
      <c r="C20" s="32">
        <v>1.9</v>
      </c>
      <c r="D20" s="31"/>
      <c r="E20" s="11"/>
      <c r="F20" s="34">
        <v>2973610290</v>
      </c>
      <c r="G20" s="11"/>
      <c r="H20" s="34">
        <v>5113553520</v>
      </c>
      <c r="J20" s="34">
        <v>5776506478</v>
      </c>
      <c r="L20" s="34">
        <v>9189471729</v>
      </c>
      <c r="N20" s="60"/>
      <c r="P20" s="60"/>
    </row>
    <row r="21" spans="1:16" ht="13.5">
      <c r="A21" s="49" t="s">
        <v>85</v>
      </c>
      <c r="B21" s="49"/>
      <c r="C21" s="32">
        <v>2</v>
      </c>
      <c r="D21" s="31"/>
      <c r="E21" s="11"/>
      <c r="F21" s="14">
        <v>3724604</v>
      </c>
      <c r="G21" s="11"/>
      <c r="H21" s="34">
        <v>0</v>
      </c>
      <c r="J21" s="34">
        <v>3724604</v>
      </c>
      <c r="L21" s="30">
        <v>0</v>
      </c>
      <c r="N21" s="60"/>
      <c r="P21" s="60"/>
    </row>
    <row r="22" spans="1:16" ht="13.5">
      <c r="A22" s="49" t="s">
        <v>86</v>
      </c>
      <c r="B22" s="49"/>
      <c r="C22" s="32">
        <v>10</v>
      </c>
      <c r="D22" s="31"/>
      <c r="E22" s="11"/>
      <c r="F22" s="30">
        <f>F11-F21</f>
        <v>5738633120</v>
      </c>
      <c r="G22" s="30">
        <f>G11-G21</f>
        <v>0</v>
      </c>
      <c r="H22" s="30">
        <f>H11-H21</f>
        <v>10022847223</v>
      </c>
      <c r="J22" s="30">
        <f>J11-J21</f>
        <v>11419146986</v>
      </c>
      <c r="L22" s="30">
        <f>L11-L21</f>
        <v>21574406836</v>
      </c>
      <c r="N22" s="60"/>
      <c r="P22" s="60"/>
    </row>
    <row r="23" spans="1:16" ht="13.5">
      <c r="A23" s="49" t="s">
        <v>87</v>
      </c>
      <c r="B23" s="49"/>
      <c r="C23" s="32">
        <v>11</v>
      </c>
      <c r="D23" s="31"/>
      <c r="E23" s="11"/>
      <c r="F23" s="30">
        <v>2231603056</v>
      </c>
      <c r="G23" s="11"/>
      <c r="H23" s="30">
        <v>1587231040</v>
      </c>
      <c r="J23" s="30">
        <v>5167620351</v>
      </c>
      <c r="L23" s="59">
        <v>6645449267</v>
      </c>
      <c r="N23" s="60"/>
      <c r="P23" s="60"/>
    </row>
    <row r="24" spans="1:16" ht="13.5">
      <c r="A24" s="49" t="s">
        <v>88</v>
      </c>
      <c r="B24" s="49"/>
      <c r="C24" s="32">
        <v>20</v>
      </c>
      <c r="D24" s="31"/>
      <c r="E24" s="11"/>
      <c r="F24" s="30">
        <f>F22-F23</f>
        <v>3507030064</v>
      </c>
      <c r="G24" s="30">
        <f>G22-G23</f>
        <v>0</v>
      </c>
      <c r="H24" s="30">
        <f>H22-H23</f>
        <v>8435616183</v>
      </c>
      <c r="J24" s="30">
        <f>J22-J23</f>
        <v>6251526635</v>
      </c>
      <c r="L24" s="30">
        <f>L22-L23</f>
        <v>14928957569</v>
      </c>
      <c r="N24" s="60"/>
      <c r="P24" s="60"/>
    </row>
    <row r="25" spans="1:16" ht="13.5">
      <c r="A25" s="49" t="s">
        <v>89</v>
      </c>
      <c r="B25" s="49"/>
      <c r="C25" s="32">
        <v>25</v>
      </c>
      <c r="D25" s="31"/>
      <c r="E25" s="11"/>
      <c r="F25" s="30">
        <v>2329064342</v>
      </c>
      <c r="G25" s="11"/>
      <c r="H25" s="30">
        <v>2358150446</v>
      </c>
      <c r="J25" s="30">
        <v>4479190172</v>
      </c>
      <c r="L25" s="59">
        <v>4874066904</v>
      </c>
      <c r="N25" s="60"/>
      <c r="P25" s="60"/>
    </row>
    <row r="26" spans="1:16" ht="13.5">
      <c r="A26" s="49" t="s">
        <v>90</v>
      </c>
      <c r="B26" s="49"/>
      <c r="C26" s="32">
        <v>30</v>
      </c>
      <c r="D26" s="31"/>
      <c r="E26" s="11"/>
      <c r="F26" s="30">
        <f>F24-F25</f>
        <v>1177965722</v>
      </c>
      <c r="G26" s="30">
        <f>G24-G25</f>
        <v>0</v>
      </c>
      <c r="H26" s="30">
        <f>H24-H25</f>
        <v>6077465737</v>
      </c>
      <c r="I26" s="30">
        <f>I24-I25</f>
        <v>0</v>
      </c>
      <c r="J26" s="30">
        <f>J24-J25</f>
        <v>1772336463</v>
      </c>
      <c r="L26" s="30">
        <f>L24-L25</f>
        <v>10054890665</v>
      </c>
      <c r="N26" s="60"/>
      <c r="P26" s="60"/>
    </row>
    <row r="27" spans="1:16" ht="13.5">
      <c r="A27" s="49" t="s">
        <v>91</v>
      </c>
      <c r="B27" s="49"/>
      <c r="C27" s="28">
        <v>31</v>
      </c>
      <c r="D27" s="27"/>
      <c r="E27" s="48"/>
      <c r="F27" s="30">
        <v>820455670</v>
      </c>
      <c r="G27" s="48"/>
      <c r="H27" s="30">
        <v>1105468432</v>
      </c>
      <c r="I27" s="48"/>
      <c r="J27" s="30">
        <v>1579804999</v>
      </c>
      <c r="K27" s="48"/>
      <c r="L27" s="30">
        <v>1977132997</v>
      </c>
      <c r="N27" s="60"/>
      <c r="P27" s="60"/>
    </row>
    <row r="28" spans="1:16" ht="13.5">
      <c r="A28" s="49" t="s">
        <v>92</v>
      </c>
      <c r="B28" s="49"/>
      <c r="C28" s="28">
        <v>32</v>
      </c>
      <c r="D28" s="27"/>
      <c r="E28" s="48"/>
      <c r="F28" s="30">
        <v>2622</v>
      </c>
      <c r="G28" s="48"/>
      <c r="H28" s="34">
        <v>33377510</v>
      </c>
      <c r="I28" s="48"/>
      <c r="J28" s="30">
        <v>704335</v>
      </c>
      <c r="K28" s="48"/>
      <c r="L28" s="30">
        <v>33377510</v>
      </c>
      <c r="N28" s="60"/>
      <c r="P28" s="60"/>
    </row>
    <row r="29" spans="1:16" ht="13.5">
      <c r="A29" s="49" t="s">
        <v>93</v>
      </c>
      <c r="B29" s="49"/>
      <c r="C29" s="32">
        <v>40</v>
      </c>
      <c r="D29" s="31"/>
      <c r="E29" s="11"/>
      <c r="F29" s="30">
        <f>F27-F28</f>
        <v>820453048</v>
      </c>
      <c r="G29" s="30">
        <f>G27-G28</f>
        <v>0</v>
      </c>
      <c r="H29" s="30">
        <f>H27-H28</f>
        <v>1072090922</v>
      </c>
      <c r="I29" s="30">
        <f>I27-I28</f>
        <v>0</v>
      </c>
      <c r="J29" s="30">
        <f>J27-J28</f>
        <v>1579100664</v>
      </c>
      <c r="L29" s="30">
        <f>L27-L28</f>
        <v>1943755487</v>
      </c>
      <c r="N29" s="60"/>
      <c r="P29" s="60"/>
    </row>
    <row r="30" spans="1:16" ht="13.5">
      <c r="A30" s="49" t="s">
        <v>94</v>
      </c>
      <c r="B30" s="49"/>
      <c r="C30" s="32">
        <v>50</v>
      </c>
      <c r="D30" s="31"/>
      <c r="E30" s="11"/>
      <c r="F30" s="30">
        <f>F29+F26</f>
        <v>1998418770</v>
      </c>
      <c r="G30" s="30">
        <f>G29+G26</f>
        <v>0</v>
      </c>
      <c r="H30" s="30">
        <f>H29+H26</f>
        <v>7149556659</v>
      </c>
      <c r="I30" s="30">
        <f>I29+I26</f>
        <v>0</v>
      </c>
      <c r="J30" s="30">
        <f>J29+J26</f>
        <v>3351437127</v>
      </c>
      <c r="L30" s="30">
        <f>L29+L26</f>
        <v>11998646152</v>
      </c>
      <c r="N30" s="60"/>
      <c r="P30" s="60"/>
    </row>
    <row r="31" spans="1:12" ht="13.5">
      <c r="A31" s="49" t="s">
        <v>95</v>
      </c>
      <c r="B31" s="49"/>
      <c r="C31" s="32">
        <v>51</v>
      </c>
      <c r="D31" s="31"/>
      <c r="E31" s="11"/>
      <c r="F31" s="30"/>
      <c r="G31" s="11"/>
      <c r="H31" s="34"/>
      <c r="J31" s="30"/>
      <c r="L31" s="30"/>
    </row>
    <row r="32" spans="1:12" ht="13.5">
      <c r="A32" s="49" t="s">
        <v>96</v>
      </c>
      <c r="B32" s="49"/>
      <c r="C32" s="32">
        <v>52</v>
      </c>
      <c r="D32" s="31"/>
      <c r="E32" s="11"/>
      <c r="F32" s="30"/>
      <c r="G32" s="11"/>
      <c r="H32" s="34"/>
      <c r="J32" s="30"/>
      <c r="L32" s="30"/>
    </row>
    <row r="33" spans="1:15" ht="15.75" customHeight="1">
      <c r="A33" s="49" t="s">
        <v>97</v>
      </c>
      <c r="B33" s="49"/>
      <c r="C33" s="32">
        <v>60</v>
      </c>
      <c r="D33" s="31"/>
      <c r="E33" s="11"/>
      <c r="F33" s="30">
        <f>F30-F31-F32</f>
        <v>1998418770</v>
      </c>
      <c r="G33" s="30">
        <f aca="true" t="shared" si="0" ref="G33:L33">G30-G31-G32</f>
        <v>0</v>
      </c>
      <c r="H33" s="30">
        <f t="shared" si="0"/>
        <v>7149556659</v>
      </c>
      <c r="I33" s="30">
        <f t="shared" si="0"/>
        <v>0</v>
      </c>
      <c r="J33" s="30">
        <f t="shared" si="0"/>
        <v>3351437127</v>
      </c>
      <c r="K33" s="30">
        <f t="shared" si="0"/>
        <v>0</v>
      </c>
      <c r="L33" s="30">
        <f t="shared" si="0"/>
        <v>11998646152</v>
      </c>
      <c r="N33" s="60">
        <f>J33+F33</f>
        <v>5349855897</v>
      </c>
      <c r="O33" s="14">
        <v>3347712523</v>
      </c>
    </row>
    <row r="34" spans="1:12" ht="13.5">
      <c r="A34" s="49" t="s">
        <v>98</v>
      </c>
      <c r="B34" s="49"/>
      <c r="C34" s="32">
        <v>61</v>
      </c>
      <c r="D34" s="31"/>
      <c r="E34" s="11"/>
      <c r="F34" s="30"/>
      <c r="G34" s="11"/>
      <c r="H34" s="30"/>
      <c r="J34" s="30"/>
      <c r="L34" s="30"/>
    </row>
    <row r="35" spans="1:10" ht="13.5">
      <c r="A35" s="49" t="s">
        <v>99</v>
      </c>
      <c r="B35" s="49"/>
      <c r="C35" s="32">
        <v>62</v>
      </c>
      <c r="D35" s="31"/>
      <c r="E35" s="11"/>
      <c r="F35" s="72"/>
      <c r="G35" s="30"/>
      <c r="H35" s="30"/>
      <c r="I35" s="30"/>
      <c r="J35" s="60"/>
    </row>
    <row r="36" spans="1:9" ht="13.5">
      <c r="A36" s="49" t="s">
        <v>100</v>
      </c>
      <c r="B36" s="49"/>
      <c r="C36" s="32">
        <v>70</v>
      </c>
      <c r="D36" s="31"/>
      <c r="E36" s="30"/>
      <c r="F36" s="30"/>
      <c r="G36" s="30"/>
      <c r="H36" s="30"/>
      <c r="I36" s="60"/>
    </row>
    <row r="37" spans="1:13" ht="55.5" customHeight="1">
      <c r="A37" s="85" t="s">
        <v>259</v>
      </c>
      <c r="B37" s="85"/>
      <c r="C37" s="85"/>
      <c r="D37" s="85"/>
      <c r="E37" s="85"/>
      <c r="F37" s="85"/>
      <c r="G37" s="85"/>
      <c r="H37" s="85"/>
      <c r="I37" s="85"/>
      <c r="J37" s="85"/>
      <c r="K37" s="85"/>
      <c r="L37" s="85"/>
      <c r="M37" s="71"/>
    </row>
    <row r="38" spans="1:8" ht="25.5" customHeight="1">
      <c r="A38" s="50"/>
      <c r="B38" s="50"/>
      <c r="C38" s="50"/>
      <c r="D38" s="50"/>
      <c r="E38" s="50"/>
      <c r="F38" s="50"/>
      <c r="G38" s="50"/>
      <c r="H38" s="50"/>
    </row>
    <row r="39" spans="1:8" ht="18.75" customHeight="1">
      <c r="A39" s="50"/>
      <c r="B39" s="50"/>
      <c r="C39" s="50"/>
      <c r="D39" s="50"/>
      <c r="E39" s="50"/>
      <c r="F39" s="50"/>
      <c r="G39" s="50"/>
      <c r="H39" s="50"/>
    </row>
    <row r="40" spans="1:12" ht="13.5" customHeight="1">
      <c r="A40" s="6"/>
      <c r="B40" s="6"/>
      <c r="C40" s="6"/>
      <c r="D40" s="6"/>
      <c r="E40" s="6"/>
      <c r="F40" s="6"/>
      <c r="G40" s="57"/>
      <c r="H40" s="6"/>
      <c r="I40" s="43"/>
      <c r="J40" s="43"/>
      <c r="K40" s="43"/>
      <c r="L40" s="43"/>
    </row>
    <row r="41" spans="1:9" ht="13.5" customHeight="1">
      <c r="A41" s="45"/>
      <c r="B41" s="6"/>
      <c r="C41" s="6"/>
      <c r="D41" s="6"/>
      <c r="E41" s="6"/>
      <c r="F41" s="6"/>
      <c r="G41" s="6"/>
      <c r="H41" s="6"/>
      <c r="I41" s="48" t="s">
        <v>44</v>
      </c>
    </row>
    <row r="42" spans="1:256" ht="13.5" customHeight="1">
      <c r="A42" s="46" t="s">
        <v>251</v>
      </c>
      <c r="B42" s="46"/>
      <c r="C42" s="46"/>
      <c r="D42" s="48"/>
      <c r="E42" s="48"/>
      <c r="F42" s="11"/>
      <c r="G42" s="11"/>
      <c r="H42" s="11"/>
      <c r="I42" s="48" t="s">
        <v>45</v>
      </c>
      <c r="J42" s="48"/>
      <c r="K42" s="48"/>
      <c r="L42" s="48"/>
      <c r="M42" s="48"/>
      <c r="N42" s="48"/>
      <c r="O42" s="37"/>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48"/>
      <c r="HC42" s="48"/>
      <c r="HD42" s="48"/>
      <c r="HE42" s="48"/>
      <c r="HF42" s="48"/>
      <c r="HG42" s="48"/>
      <c r="HH42" s="48"/>
      <c r="HI42" s="48"/>
      <c r="HJ42" s="48"/>
      <c r="HK42" s="48"/>
      <c r="HL42" s="48"/>
      <c r="HM42" s="48"/>
      <c r="HN42" s="48"/>
      <c r="HO42" s="48"/>
      <c r="HP42" s="48"/>
      <c r="HQ42" s="48"/>
      <c r="HR42" s="48"/>
      <c r="HS42" s="48"/>
      <c r="HT42" s="48"/>
      <c r="HU42" s="48"/>
      <c r="HV42" s="48"/>
      <c r="HW42" s="48"/>
      <c r="HX42" s="48"/>
      <c r="HY42" s="48"/>
      <c r="HZ42" s="48"/>
      <c r="IA42" s="48"/>
      <c r="IB42" s="48"/>
      <c r="IC42" s="48"/>
      <c r="ID42" s="48"/>
      <c r="IE42" s="48"/>
      <c r="IF42" s="48"/>
      <c r="IG42" s="48"/>
      <c r="IH42" s="48"/>
      <c r="II42" s="48"/>
      <c r="IJ42" s="48"/>
      <c r="IK42" s="48"/>
      <c r="IL42" s="48"/>
      <c r="IM42" s="48"/>
      <c r="IN42" s="48"/>
      <c r="IO42" s="48"/>
      <c r="IP42" s="48"/>
      <c r="IQ42" s="48"/>
      <c r="IR42" s="48"/>
      <c r="IS42" s="48"/>
      <c r="IT42" s="48"/>
      <c r="IU42" s="48"/>
      <c r="IV42" s="48"/>
    </row>
    <row r="43" spans="1:256" ht="15.75" customHeight="1">
      <c r="A43" s="81" t="s">
        <v>46</v>
      </c>
      <c r="B43" s="81"/>
      <c r="C43" s="81"/>
      <c r="D43" s="48"/>
      <c r="E43" s="48"/>
      <c r="F43" s="11"/>
      <c r="G43" s="11"/>
      <c r="H43" s="11"/>
      <c r="I43" s="51" t="str">
        <f>'Ngoài bảng'!G57</f>
        <v>Hà Nội, ngày 16 tháng 07 năm 2013</v>
      </c>
      <c r="J43" s="48"/>
      <c r="K43" s="48"/>
      <c r="L43" s="48"/>
      <c r="M43" s="48"/>
      <c r="N43" s="48"/>
      <c r="O43" s="37"/>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48"/>
      <c r="HC43" s="48"/>
      <c r="HD43" s="48"/>
      <c r="HE43" s="48"/>
      <c r="HF43" s="48"/>
      <c r="HG43" s="48"/>
      <c r="HH43" s="48"/>
      <c r="HI43" s="48"/>
      <c r="HJ43" s="48"/>
      <c r="HK43" s="48"/>
      <c r="HL43" s="48"/>
      <c r="HM43" s="48"/>
      <c r="HN43" s="48"/>
      <c r="HO43" s="48"/>
      <c r="HP43" s="48"/>
      <c r="HQ43" s="48"/>
      <c r="HR43" s="48"/>
      <c r="HS43" s="48"/>
      <c r="HT43" s="48"/>
      <c r="HU43" s="48"/>
      <c r="HV43" s="48"/>
      <c r="HW43" s="48"/>
      <c r="HX43" s="48"/>
      <c r="HY43" s="48"/>
      <c r="HZ43" s="48"/>
      <c r="IA43" s="48"/>
      <c r="IB43" s="48"/>
      <c r="IC43" s="48"/>
      <c r="ID43" s="48"/>
      <c r="IE43" s="48"/>
      <c r="IF43" s="48"/>
      <c r="IG43" s="48"/>
      <c r="IH43" s="48"/>
      <c r="II43" s="48"/>
      <c r="IJ43" s="48"/>
      <c r="IK43" s="48"/>
      <c r="IL43" s="48"/>
      <c r="IM43" s="48"/>
      <c r="IN43" s="48"/>
      <c r="IO43" s="48"/>
      <c r="IP43" s="48"/>
      <c r="IQ43" s="48"/>
      <c r="IR43" s="48"/>
      <c r="IS43" s="48"/>
      <c r="IT43" s="48"/>
      <c r="IU43" s="48"/>
      <c r="IV43" s="48"/>
    </row>
    <row r="44" spans="3:256" ht="13.5">
      <c r="C44" s="51"/>
      <c r="D44" s="51"/>
      <c r="E44" s="51"/>
      <c r="F44" s="11"/>
      <c r="G44" s="51"/>
      <c r="H44" s="51"/>
      <c r="I44" s="51"/>
      <c r="J44" s="51"/>
      <c r="K44" s="51"/>
      <c r="L44" s="51"/>
      <c r="M44" s="51"/>
      <c r="N44" s="51"/>
      <c r="O44" s="76"/>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c r="DJ44" s="51"/>
      <c r="DK44" s="51"/>
      <c r="DL44" s="51"/>
      <c r="DM44" s="51"/>
      <c r="DN44" s="51"/>
      <c r="DO44" s="51"/>
      <c r="DP44" s="51"/>
      <c r="DQ44" s="51"/>
      <c r="DR44" s="51"/>
      <c r="DS44" s="51"/>
      <c r="DT44" s="51"/>
      <c r="DU44" s="51"/>
      <c r="DV44" s="51"/>
      <c r="DW44" s="51"/>
      <c r="DX44" s="51"/>
      <c r="DY44" s="51"/>
      <c r="DZ44" s="51"/>
      <c r="EA44" s="51"/>
      <c r="EB44" s="51"/>
      <c r="EC44" s="51"/>
      <c r="ED44" s="51"/>
      <c r="EE44" s="51"/>
      <c r="EF44" s="51"/>
      <c r="EG44" s="51"/>
      <c r="EH44" s="51"/>
      <c r="EI44" s="51"/>
      <c r="EJ44" s="51"/>
      <c r="EK44" s="51"/>
      <c r="EL44" s="51"/>
      <c r="EM44" s="51"/>
      <c r="EN44" s="51"/>
      <c r="EO44" s="51"/>
      <c r="EP44" s="51"/>
      <c r="EQ44" s="51"/>
      <c r="ER44" s="51"/>
      <c r="ES44" s="51"/>
      <c r="ET44" s="51"/>
      <c r="EU44" s="51"/>
      <c r="EV44" s="51"/>
      <c r="EW44" s="51"/>
      <c r="EX44" s="51"/>
      <c r="EY44" s="51"/>
      <c r="EZ44" s="51"/>
      <c r="FA44" s="51"/>
      <c r="FB44" s="51"/>
      <c r="FC44" s="51"/>
      <c r="FD44" s="51"/>
      <c r="FE44" s="51"/>
      <c r="FF44" s="51"/>
      <c r="FG44" s="51"/>
      <c r="FH44" s="51"/>
      <c r="FI44" s="51"/>
      <c r="FJ44" s="51"/>
      <c r="FK44" s="51"/>
      <c r="FL44" s="51"/>
      <c r="FM44" s="51"/>
      <c r="FN44" s="51"/>
      <c r="FO44" s="51"/>
      <c r="FP44" s="51"/>
      <c r="FQ44" s="51"/>
      <c r="FR44" s="51"/>
      <c r="FS44" s="51"/>
      <c r="FT44" s="51"/>
      <c r="FU44" s="51"/>
      <c r="FV44" s="51"/>
      <c r="FW44" s="51"/>
      <c r="FX44" s="51"/>
      <c r="FY44" s="51"/>
      <c r="FZ44" s="51"/>
      <c r="GA44" s="51"/>
      <c r="GB44" s="51"/>
      <c r="GC44" s="51"/>
      <c r="GD44" s="51"/>
      <c r="GE44" s="51"/>
      <c r="GF44" s="51"/>
      <c r="GG44" s="51"/>
      <c r="GH44" s="51"/>
      <c r="GI44" s="51"/>
      <c r="GJ44" s="51"/>
      <c r="GK44" s="51"/>
      <c r="GL44" s="51"/>
      <c r="GM44" s="51"/>
      <c r="GN44" s="51"/>
      <c r="GO44" s="51"/>
      <c r="GP44" s="51"/>
      <c r="GQ44" s="51"/>
      <c r="GR44" s="51"/>
      <c r="GS44" s="51"/>
      <c r="GT44" s="51"/>
      <c r="GU44" s="51"/>
      <c r="GV44" s="51"/>
      <c r="GW44" s="51"/>
      <c r="GX44" s="51"/>
      <c r="GY44" s="51"/>
      <c r="GZ44" s="51"/>
      <c r="HA44" s="51"/>
      <c r="HB44" s="51"/>
      <c r="HC44" s="51"/>
      <c r="HD44" s="51"/>
      <c r="HE44" s="51"/>
      <c r="HF44" s="51"/>
      <c r="HG44" s="51"/>
      <c r="HH44" s="51"/>
      <c r="HI44" s="51"/>
      <c r="HJ44" s="51"/>
      <c r="HK44" s="51"/>
      <c r="HL44" s="51"/>
      <c r="HM44" s="51"/>
      <c r="HN44" s="51"/>
      <c r="HO44" s="51"/>
      <c r="HP44" s="51"/>
      <c r="HQ44" s="51"/>
      <c r="HR44" s="51"/>
      <c r="HS44" s="51"/>
      <c r="HT44" s="51"/>
      <c r="HU44" s="51"/>
      <c r="HV44" s="51"/>
      <c r="HW44" s="51"/>
      <c r="HX44" s="51"/>
      <c r="HY44" s="51"/>
      <c r="HZ44" s="51"/>
      <c r="IA44" s="51"/>
      <c r="IB44" s="51"/>
      <c r="IC44" s="51"/>
      <c r="ID44" s="51"/>
      <c r="IE44" s="51"/>
      <c r="IF44" s="51"/>
      <c r="IG44" s="51"/>
      <c r="IH44" s="51"/>
      <c r="II44" s="51"/>
      <c r="IJ44" s="51"/>
      <c r="IK44" s="51"/>
      <c r="IL44" s="51"/>
      <c r="IM44" s="51"/>
      <c r="IN44" s="51"/>
      <c r="IO44" s="51"/>
      <c r="IP44" s="51"/>
      <c r="IQ44" s="51"/>
      <c r="IR44" s="51"/>
      <c r="IS44" s="51"/>
      <c r="IT44" s="51"/>
      <c r="IU44" s="51"/>
      <c r="IV44" s="51"/>
    </row>
  </sheetData>
  <sheetProtection/>
  <mergeCells count="4">
    <mergeCell ref="A43:C43"/>
    <mergeCell ref="A5:L5"/>
    <mergeCell ref="A7:L7"/>
    <mergeCell ref="A37:L37"/>
  </mergeCells>
  <printOptions/>
  <pageMargins left="0.75" right="0.25" top="0.27" bottom="0.16" header="0.25" footer="0.16"/>
  <pageSetup horizontalDpi="300" verticalDpi="300" orientation="landscape" scale="90" r:id="rId1"/>
</worksheet>
</file>

<file path=xl/worksheets/sheet4.xml><?xml version="1.0" encoding="utf-8"?>
<worksheet xmlns="http://schemas.openxmlformats.org/spreadsheetml/2006/main" xmlns:r="http://schemas.openxmlformats.org/officeDocument/2006/relationships">
  <dimension ref="A1:I55"/>
  <sheetViews>
    <sheetView zoomScalePageLayoutView="0" workbookViewId="0" topLeftCell="A22">
      <selection activeCell="H45" sqref="H45"/>
    </sheetView>
  </sheetViews>
  <sheetFormatPr defaultColWidth="9.140625" defaultRowHeight="12.75"/>
  <cols>
    <col min="1" max="1" width="54.57421875" style="11" customWidth="1"/>
    <col min="2" max="2" width="2.28125" style="11" customWidth="1"/>
    <col min="3" max="3" width="5.7109375" style="11" bestFit="1" customWidth="1"/>
    <col min="4" max="4" width="2.421875" style="11" customWidth="1"/>
    <col min="5" max="5" width="19.421875" style="14" customWidth="1"/>
    <col min="6" max="6" width="2.28125" style="14" customWidth="1"/>
    <col min="7" max="7" width="20.57421875" style="14" customWidth="1"/>
    <col min="8" max="8" width="17.00390625" style="11" bestFit="1" customWidth="1"/>
    <col min="9" max="9" width="23.421875" style="11" customWidth="1"/>
    <col min="10" max="16384" width="9.140625" style="11" customWidth="1"/>
  </cols>
  <sheetData>
    <row r="1" spans="1:7" ht="13.5">
      <c r="A1" s="48" t="s">
        <v>47</v>
      </c>
      <c r="E1" s="11"/>
      <c r="F1" s="6" t="s">
        <v>101</v>
      </c>
      <c r="G1" s="6"/>
    </row>
    <row r="2" spans="1:7" ht="13.5">
      <c r="A2" s="46" t="s">
        <v>49</v>
      </c>
      <c r="B2" s="4"/>
      <c r="C2" s="4"/>
      <c r="D2" s="4"/>
      <c r="E2" s="11"/>
      <c r="F2" s="6" t="str">
        <f>BCĐKT!G2</f>
        <v> Năm tài chính: Quý 2 năm 2013</v>
      </c>
      <c r="G2" s="6"/>
    </row>
    <row r="3" spans="1:7" ht="13.5">
      <c r="A3" s="63" t="s">
        <v>1</v>
      </c>
      <c r="B3" s="43"/>
      <c r="C3" s="43"/>
      <c r="D3" s="43"/>
      <c r="E3" s="43"/>
      <c r="F3" s="45" t="s">
        <v>102</v>
      </c>
      <c r="G3" s="45"/>
    </row>
    <row r="5" spans="1:7" ht="14.25">
      <c r="A5" s="84" t="s">
        <v>219</v>
      </c>
      <c r="B5" s="84"/>
      <c r="C5" s="84"/>
      <c r="D5" s="84"/>
      <c r="E5" s="84"/>
      <c r="F5" s="84"/>
      <c r="G5" s="84"/>
    </row>
    <row r="6" spans="1:7" ht="13.5">
      <c r="A6" s="86" t="s">
        <v>220</v>
      </c>
      <c r="B6" s="86"/>
      <c r="C6" s="86"/>
      <c r="D6" s="86"/>
      <c r="E6" s="86"/>
      <c r="F6" s="86"/>
      <c r="G6" s="86"/>
    </row>
    <row r="7" spans="1:7" ht="13.5">
      <c r="A7" s="86" t="str">
        <f>BCĐKT!A6</f>
        <v>Tại ngày 30/06/2013</v>
      </c>
      <c r="B7" s="86"/>
      <c r="C7" s="86"/>
      <c r="D7" s="86"/>
      <c r="E7" s="86"/>
      <c r="F7" s="86"/>
      <c r="G7" s="86"/>
    </row>
    <row r="8" ht="13.5">
      <c r="A8" s="48"/>
    </row>
    <row r="9" spans="1:7" s="58" customFormat="1" ht="40.5">
      <c r="A9" s="15" t="s">
        <v>205</v>
      </c>
      <c r="B9" s="18"/>
      <c r="C9" s="66" t="s">
        <v>5</v>
      </c>
      <c r="D9" s="18"/>
      <c r="E9" s="53" t="s">
        <v>221</v>
      </c>
      <c r="F9" s="47"/>
      <c r="G9" s="53" t="s">
        <v>249</v>
      </c>
    </row>
    <row r="10" spans="1:7" ht="13.5">
      <c r="A10" s="27" t="s">
        <v>103</v>
      </c>
      <c r="B10" s="27"/>
      <c r="C10" s="32"/>
      <c r="D10" s="32"/>
      <c r="E10" s="30"/>
      <c r="F10" s="30"/>
      <c r="G10" s="30"/>
    </row>
    <row r="11" spans="1:9" ht="13.5">
      <c r="A11" s="31" t="s">
        <v>222</v>
      </c>
      <c r="B11" s="31"/>
      <c r="C11" s="32">
        <v>1</v>
      </c>
      <c r="D11" s="32"/>
      <c r="E11" s="69">
        <v>2588716380</v>
      </c>
      <c r="F11" s="69"/>
      <c r="G11" s="14">
        <v>13753184897</v>
      </c>
      <c r="H11" s="69"/>
      <c r="I11" s="69"/>
    </row>
    <row r="12" spans="1:9" ht="13.5">
      <c r="A12" s="31" t="s">
        <v>223</v>
      </c>
      <c r="B12" s="31"/>
      <c r="C12" s="32">
        <v>2</v>
      </c>
      <c r="D12" s="32"/>
      <c r="E12" s="34">
        <v>-2410286271</v>
      </c>
      <c r="F12" s="34"/>
      <c r="G12" s="14">
        <v>-2921924267</v>
      </c>
      <c r="H12" s="69"/>
      <c r="I12" s="14"/>
    </row>
    <row r="13" spans="1:8" ht="13.5">
      <c r="A13" s="31" t="s">
        <v>224</v>
      </c>
      <c r="B13" s="31"/>
      <c r="C13" s="32">
        <v>5</v>
      </c>
      <c r="D13" s="32"/>
      <c r="E13" s="34"/>
      <c r="F13" s="34"/>
      <c r="G13" s="14">
        <v>0</v>
      </c>
      <c r="H13" s="69"/>
    </row>
    <row r="14" spans="1:9" ht="13.5">
      <c r="A14" s="31" t="s">
        <v>225</v>
      </c>
      <c r="B14" s="31"/>
      <c r="C14" s="32">
        <v>6</v>
      </c>
      <c r="D14" s="32"/>
      <c r="E14" s="34">
        <v>332228236558</v>
      </c>
      <c r="F14" s="34"/>
      <c r="G14" s="14">
        <v>213503939322</v>
      </c>
      <c r="H14" s="69"/>
      <c r="I14" s="60"/>
    </row>
    <row r="15" spans="1:9" ht="13.5">
      <c r="A15" s="31" t="s">
        <v>226</v>
      </c>
      <c r="B15" s="31"/>
      <c r="C15" s="32">
        <v>7</v>
      </c>
      <c r="D15" s="32"/>
      <c r="E15" s="34">
        <v>-316221139185</v>
      </c>
      <c r="F15" s="34"/>
      <c r="G15" s="14">
        <v>-101151450200</v>
      </c>
      <c r="H15" s="69"/>
      <c r="I15" s="60"/>
    </row>
    <row r="16" spans="1:9" ht="13.5">
      <c r="A16" s="31" t="s">
        <v>227</v>
      </c>
      <c r="B16" s="31"/>
      <c r="C16" s="32">
        <v>8</v>
      </c>
      <c r="D16" s="32"/>
      <c r="E16" s="34"/>
      <c r="F16" s="34"/>
      <c r="H16" s="69"/>
      <c r="I16" s="60"/>
    </row>
    <row r="17" spans="1:9" ht="13.5">
      <c r="A17" s="31" t="s">
        <v>228</v>
      </c>
      <c r="B17" s="31"/>
      <c r="C17" s="32">
        <v>9</v>
      </c>
      <c r="D17" s="32"/>
      <c r="E17" s="34"/>
      <c r="F17" s="34"/>
      <c r="H17" s="69"/>
      <c r="I17" s="60"/>
    </row>
    <row r="18" spans="1:8" ht="13.5">
      <c r="A18" s="31" t="s">
        <v>229</v>
      </c>
      <c r="B18" s="31"/>
      <c r="C18" s="32">
        <v>10</v>
      </c>
      <c r="D18" s="32"/>
      <c r="E18" s="34">
        <v>-2413916123</v>
      </c>
      <c r="F18" s="34"/>
      <c r="G18" s="14">
        <v>-5539412211</v>
      </c>
      <c r="H18" s="69"/>
    </row>
    <row r="19" spans="1:9" ht="13.5">
      <c r="A19" s="31" t="s">
        <v>230</v>
      </c>
      <c r="B19" s="31"/>
      <c r="C19" s="32">
        <v>11</v>
      </c>
      <c r="D19" s="32"/>
      <c r="E19" s="34">
        <v>-2599438000</v>
      </c>
      <c r="F19" s="34"/>
      <c r="G19" s="14">
        <v>-2289313833</v>
      </c>
      <c r="H19" s="69"/>
      <c r="I19" s="60"/>
    </row>
    <row r="20" spans="1:8" ht="13.5">
      <c r="A20" s="31" t="s">
        <v>231</v>
      </c>
      <c r="B20" s="31"/>
      <c r="C20" s="32">
        <v>12</v>
      </c>
      <c r="D20" s="32"/>
      <c r="E20" s="34">
        <v>-477128369</v>
      </c>
      <c r="F20" s="34"/>
      <c r="G20" s="14">
        <v>-2495864898</v>
      </c>
      <c r="H20" s="69"/>
    </row>
    <row r="21" spans="1:8" ht="13.5">
      <c r="A21" s="31" t="s">
        <v>232</v>
      </c>
      <c r="B21" s="31"/>
      <c r="C21" s="32">
        <v>13</v>
      </c>
      <c r="D21" s="32"/>
      <c r="E21" s="34">
        <v>-260000000</v>
      </c>
      <c r="F21" s="34"/>
      <c r="G21" s="14">
        <v>-840000000</v>
      </c>
      <c r="H21" s="69"/>
    </row>
    <row r="22" spans="1:8" ht="13.5">
      <c r="A22" s="31" t="s">
        <v>233</v>
      </c>
      <c r="B22" s="31"/>
      <c r="C22" s="32">
        <v>14</v>
      </c>
      <c r="D22" s="32"/>
      <c r="E22" s="60">
        <v>14488840787</v>
      </c>
      <c r="F22" s="60"/>
      <c r="G22" s="14">
        <v>359122711559</v>
      </c>
      <c r="H22" s="69"/>
    </row>
    <row r="23" spans="1:8" ht="13.5">
      <c r="A23" s="31" t="s">
        <v>234</v>
      </c>
      <c r="B23" s="31"/>
      <c r="C23" s="32">
        <v>15</v>
      </c>
      <c r="D23" s="32"/>
      <c r="E23" s="34">
        <v>-22354734442</v>
      </c>
      <c r="F23" s="34"/>
      <c r="G23" s="14">
        <v>-417032482596</v>
      </c>
      <c r="H23" s="69"/>
    </row>
    <row r="24" spans="1:9" ht="13.5">
      <c r="A24" s="27" t="s">
        <v>104</v>
      </c>
      <c r="B24" s="27"/>
      <c r="C24" s="32">
        <v>20</v>
      </c>
      <c r="D24" s="32"/>
      <c r="E24" s="30">
        <f>SUM(E11:E23)</f>
        <v>2569151335</v>
      </c>
      <c r="F24" s="30">
        <f>SUM(F11:F23)</f>
        <v>0</v>
      </c>
      <c r="G24" s="30">
        <f>SUM(G11:G23)</f>
        <v>54109387773</v>
      </c>
      <c r="H24" s="70"/>
      <c r="I24" s="60"/>
    </row>
    <row r="25" spans="1:7" s="48" customFormat="1" ht="13.5">
      <c r="A25" s="27" t="s">
        <v>105</v>
      </c>
      <c r="B25" s="27"/>
      <c r="C25" s="27" t="s">
        <v>2</v>
      </c>
      <c r="D25" s="27"/>
      <c r="E25" s="30"/>
      <c r="F25" s="30"/>
      <c r="G25" s="30"/>
    </row>
    <row r="26" spans="1:6" ht="13.5">
      <c r="A26" s="31" t="s">
        <v>235</v>
      </c>
      <c r="B26" s="31"/>
      <c r="C26" s="32">
        <v>21</v>
      </c>
      <c r="D26" s="32"/>
      <c r="E26" s="34">
        <v>-12000000</v>
      </c>
      <c r="F26" s="34"/>
    </row>
    <row r="27" spans="1:6" ht="13.5">
      <c r="A27" s="31" t="s">
        <v>236</v>
      </c>
      <c r="B27" s="31"/>
      <c r="C27" s="32">
        <v>22</v>
      </c>
      <c r="D27" s="32"/>
      <c r="E27" s="34"/>
      <c r="F27" s="34"/>
    </row>
    <row r="28" spans="1:7" ht="13.5">
      <c r="A28" s="31" t="s">
        <v>237</v>
      </c>
      <c r="B28" s="31"/>
      <c r="C28" s="32">
        <v>23</v>
      </c>
      <c r="D28" s="32"/>
      <c r="E28" s="34"/>
      <c r="F28" s="34"/>
      <c r="G28" s="14">
        <v>-5000000000</v>
      </c>
    </row>
    <row r="29" spans="1:6" ht="13.5">
      <c r="A29" s="31" t="s">
        <v>238</v>
      </c>
      <c r="B29" s="31"/>
      <c r="C29" s="32">
        <v>24</v>
      </c>
      <c r="D29" s="32"/>
      <c r="E29" s="34"/>
      <c r="F29" s="34"/>
    </row>
    <row r="30" spans="1:6" ht="13.5">
      <c r="A30" s="31" t="s">
        <v>239</v>
      </c>
      <c r="B30" s="31"/>
      <c r="C30" s="32">
        <v>25</v>
      </c>
      <c r="D30" s="32"/>
      <c r="E30" s="34">
        <v>-605433340</v>
      </c>
      <c r="F30" s="34"/>
    </row>
    <row r="31" spans="1:6" ht="13.5">
      <c r="A31" s="31" t="s">
        <v>240</v>
      </c>
      <c r="B31" s="31"/>
      <c r="C31" s="32">
        <v>26</v>
      </c>
      <c r="D31" s="32"/>
      <c r="E31" s="34"/>
      <c r="F31" s="34"/>
    </row>
    <row r="32" spans="1:7" ht="13.5">
      <c r="A32" s="31" t="s">
        <v>241</v>
      </c>
      <c r="B32" s="31"/>
      <c r="C32" s="32">
        <v>27</v>
      </c>
      <c r="D32" s="32"/>
      <c r="E32" s="34">
        <f>375737401</f>
        <v>375737401</v>
      </c>
      <c r="F32" s="34"/>
      <c r="G32" s="14">
        <v>7100883682</v>
      </c>
    </row>
    <row r="33" spans="1:9" ht="13.5">
      <c r="A33" s="27" t="s">
        <v>106</v>
      </c>
      <c r="B33" s="27"/>
      <c r="C33" s="32">
        <v>30</v>
      </c>
      <c r="D33" s="32"/>
      <c r="E33" s="30">
        <f>SUM(E26:E32)</f>
        <v>-241695939</v>
      </c>
      <c r="F33" s="30"/>
      <c r="G33" s="30">
        <f>SUM(G26:G32)</f>
        <v>2100883682</v>
      </c>
      <c r="I33" s="69"/>
    </row>
    <row r="34" spans="1:9" ht="13.5">
      <c r="A34" s="27" t="s">
        <v>107</v>
      </c>
      <c r="B34" s="27"/>
      <c r="C34" s="27" t="s">
        <v>3</v>
      </c>
      <c r="D34" s="31"/>
      <c r="E34" s="30"/>
      <c r="F34" s="30"/>
      <c r="I34" s="60"/>
    </row>
    <row r="35" spans="1:6" ht="13.5">
      <c r="A35" s="31" t="s">
        <v>242</v>
      </c>
      <c r="B35" s="31"/>
      <c r="C35" s="32">
        <v>31</v>
      </c>
      <c r="D35" s="32"/>
      <c r="E35" s="34"/>
      <c r="F35" s="34"/>
    </row>
    <row r="36" spans="1:6" ht="13.5">
      <c r="A36" s="31" t="s">
        <v>243</v>
      </c>
      <c r="B36" s="31"/>
      <c r="C36" s="32">
        <v>32</v>
      </c>
      <c r="D36" s="32"/>
      <c r="E36" s="34"/>
      <c r="F36" s="34"/>
    </row>
    <row r="37" spans="1:6" ht="13.5">
      <c r="A37" s="31" t="s">
        <v>244</v>
      </c>
      <c r="B37" s="31"/>
      <c r="C37" s="32">
        <v>33</v>
      </c>
      <c r="D37" s="32"/>
      <c r="E37" s="34"/>
      <c r="F37" s="34"/>
    </row>
    <row r="38" spans="1:7" ht="13.5">
      <c r="A38" s="31" t="s">
        <v>245</v>
      </c>
      <c r="B38" s="31"/>
      <c r="C38" s="32">
        <v>34</v>
      </c>
      <c r="D38" s="32"/>
      <c r="E38" s="34"/>
      <c r="F38" s="34"/>
      <c r="G38" s="14">
        <v>-33583983547</v>
      </c>
    </row>
    <row r="39" spans="1:6" ht="13.5">
      <c r="A39" s="31" t="s">
        <v>246</v>
      </c>
      <c r="B39" s="31"/>
      <c r="C39" s="32">
        <v>35</v>
      </c>
      <c r="D39" s="32"/>
      <c r="E39" s="34"/>
      <c r="F39" s="34"/>
    </row>
    <row r="40" spans="1:6" ht="13.5">
      <c r="A40" s="31" t="s">
        <v>247</v>
      </c>
      <c r="B40" s="31"/>
      <c r="C40" s="32">
        <v>36</v>
      </c>
      <c r="D40" s="32"/>
      <c r="E40" s="34"/>
      <c r="F40" s="34"/>
    </row>
    <row r="41" spans="1:8" ht="13.5">
      <c r="A41" s="27" t="s">
        <v>108</v>
      </c>
      <c r="B41" s="27"/>
      <c r="C41" s="32">
        <v>40</v>
      </c>
      <c r="D41" s="32"/>
      <c r="E41" s="37">
        <f>SUM(E35:E40)</f>
        <v>0</v>
      </c>
      <c r="F41" s="37"/>
      <c r="G41" s="14">
        <f>SUM(G35:G40)</f>
        <v>-33583983547</v>
      </c>
      <c r="H41" s="69"/>
    </row>
    <row r="42" spans="1:7" ht="13.5">
      <c r="A42" s="27" t="s">
        <v>109</v>
      </c>
      <c r="B42" s="27"/>
      <c r="C42" s="32">
        <v>50</v>
      </c>
      <c r="D42" s="32"/>
      <c r="E42" s="30">
        <f>E41+E33+E24</f>
        <v>2327455396</v>
      </c>
      <c r="F42" s="30"/>
      <c r="G42" s="37">
        <f>G24+G33+G41</f>
        <v>22626287908</v>
      </c>
    </row>
    <row r="43" spans="1:7" ht="13.5">
      <c r="A43" s="27" t="s">
        <v>110</v>
      </c>
      <c r="B43" s="27"/>
      <c r="C43" s="32">
        <v>60</v>
      </c>
      <c r="D43" s="32"/>
      <c r="E43" s="30">
        <v>68710305987</v>
      </c>
      <c r="F43" s="30"/>
      <c r="G43" s="30">
        <v>51807725150</v>
      </c>
    </row>
    <row r="44" spans="1:6" ht="13.5">
      <c r="A44" s="31" t="s">
        <v>248</v>
      </c>
      <c r="B44" s="31"/>
      <c r="C44" s="32">
        <v>61</v>
      </c>
      <c r="D44" s="32"/>
      <c r="E44" s="34"/>
      <c r="F44" s="34"/>
    </row>
    <row r="45" spans="1:7" ht="13.5">
      <c r="A45" s="27" t="s">
        <v>111</v>
      </c>
      <c r="B45" s="27"/>
      <c r="C45" s="32">
        <v>70</v>
      </c>
      <c r="D45" s="32"/>
      <c r="E45" s="37">
        <f>E42+E43</f>
        <v>71037761383</v>
      </c>
      <c r="F45" s="37">
        <f>F42+F43</f>
        <v>0</v>
      </c>
      <c r="G45" s="37">
        <f>G42+G43</f>
        <v>74434013058</v>
      </c>
    </row>
    <row r="52" spans="1:7" ht="13.5">
      <c r="A52" s="43"/>
      <c r="E52" s="65"/>
      <c r="F52" s="65"/>
      <c r="G52" s="65"/>
    </row>
    <row r="53" spans="1:7" ht="13.5">
      <c r="A53" s="27" t="str">
        <f>'Ngoài bảng'!A55</f>
        <v>Lưu Lan Hương</v>
      </c>
      <c r="B53" s="27"/>
      <c r="E53" s="48" t="s">
        <v>44</v>
      </c>
      <c r="F53" s="48"/>
      <c r="G53" s="35"/>
    </row>
    <row r="54" spans="1:7" ht="13.5">
      <c r="A54" s="27" t="s">
        <v>46</v>
      </c>
      <c r="B54" s="27"/>
      <c r="E54" s="48" t="s">
        <v>45</v>
      </c>
      <c r="F54" s="48"/>
      <c r="G54" s="35"/>
    </row>
    <row r="55" spans="5:6" ht="13.5">
      <c r="E55" s="51" t="str">
        <f>'Ngoài bảng'!G57</f>
        <v>Hà Nội, ngày 16 tháng 07 năm 2013</v>
      </c>
      <c r="F55" s="51"/>
    </row>
  </sheetData>
  <sheetProtection/>
  <mergeCells count="3">
    <mergeCell ref="A5:G5"/>
    <mergeCell ref="A6:G6"/>
    <mergeCell ref="A7:G7"/>
  </mergeCells>
  <printOptions/>
  <pageMargins left="0.88" right="0.25" top="0.5" bottom="0.53" header="0.3" footer="0.5"/>
  <pageSetup horizontalDpi="300" verticalDpi="300" orientation="portrait" scale="87" r:id="rId1"/>
</worksheet>
</file>

<file path=xl/worksheets/sheet5.xml><?xml version="1.0" encoding="utf-8"?>
<worksheet xmlns="http://schemas.openxmlformats.org/spreadsheetml/2006/main" xmlns:r="http://schemas.openxmlformats.org/officeDocument/2006/relationships">
  <sheetPr>
    <tabColor indexed="12"/>
  </sheetPr>
  <dimension ref="A1:CD938"/>
  <sheetViews>
    <sheetView showGridLines="0" tabSelected="1" zoomScaleSheetLayoutView="100" zoomScalePageLayoutView="0" workbookViewId="0" topLeftCell="A1">
      <selection activeCell="BU11" sqref="BU11"/>
    </sheetView>
  </sheetViews>
  <sheetFormatPr defaultColWidth="2.57421875" defaultRowHeight="15" customHeight="1" outlineLevelRow="1" outlineLevelCol="1"/>
  <cols>
    <col min="1" max="1" width="2.8515625" style="134" customWidth="1"/>
    <col min="2" max="2" width="1.7109375" style="134" customWidth="1"/>
    <col min="3" max="3" width="4.57421875" style="138" customWidth="1"/>
    <col min="4" max="4" width="3.7109375" style="135" customWidth="1"/>
    <col min="5" max="5" width="2.7109375" style="135" customWidth="1"/>
    <col min="6" max="6" width="4.28125" style="135" customWidth="1"/>
    <col min="7" max="7" width="3.8515625" style="135" customWidth="1"/>
    <col min="8" max="9" width="2.7109375" style="135" customWidth="1"/>
    <col min="10" max="10" width="2.00390625" style="135" customWidth="1"/>
    <col min="11" max="11" width="2.140625" style="135" customWidth="1"/>
    <col min="12" max="12" width="2.7109375" style="135" customWidth="1"/>
    <col min="13" max="13" width="3.00390625" style="135" customWidth="1"/>
    <col min="14" max="15" width="3.421875" style="135" customWidth="1"/>
    <col min="16" max="16" width="2.8515625" style="135" customWidth="1"/>
    <col min="17" max="17" width="2.57421875" style="135" customWidth="1"/>
    <col min="18" max="18" width="3.28125" style="135" customWidth="1"/>
    <col min="19" max="19" width="5.421875" style="135" customWidth="1"/>
    <col min="20" max="20" width="3.28125" style="135" customWidth="1"/>
    <col min="21" max="21" width="1.8515625" style="135" customWidth="1"/>
    <col min="22" max="22" width="1.7109375" style="136" customWidth="1"/>
    <col min="23" max="25" width="2.57421875" style="136" customWidth="1"/>
    <col min="26" max="26" width="6.57421875" style="136" customWidth="1"/>
    <col min="27" max="27" width="3.57421875" style="136" customWidth="1"/>
    <col min="28" max="28" width="2.7109375" style="136" customWidth="1"/>
    <col min="29" max="29" width="2.57421875" style="136" customWidth="1"/>
    <col min="30" max="30" width="3.7109375" style="136" customWidth="1"/>
    <col min="31" max="32" width="2.57421875" style="136" customWidth="1"/>
    <col min="33" max="33" width="2.7109375" style="136" customWidth="1"/>
    <col min="34" max="34" width="2.28125" style="136" customWidth="1"/>
    <col min="35" max="35" width="2.8515625" style="134" hidden="1" customWidth="1" outlineLevel="1"/>
    <col min="36" max="36" width="1.7109375" style="172" hidden="1" customWidth="1" outlineLevel="1"/>
    <col min="37" max="37" width="2.8515625" style="138" hidden="1" customWidth="1" outlineLevel="1"/>
    <col min="38" max="46" width="2.7109375" style="135" hidden="1" customWidth="1" outlineLevel="1"/>
    <col min="47" max="55" width="2.57421875" style="135" hidden="1" customWidth="1" outlineLevel="1"/>
    <col min="56" max="67" width="2.57421875" style="136" hidden="1" customWidth="1" outlineLevel="1"/>
    <col min="68" max="68" width="2.28125" style="136" hidden="1" customWidth="1" outlineLevel="1"/>
    <col min="69" max="69" width="2.57421875" style="136" customWidth="1" collapsed="1"/>
    <col min="70" max="71" width="16.421875" style="101" hidden="1" customWidth="1" outlineLevel="1"/>
    <col min="72" max="72" width="17.00390625" style="137" bestFit="1" customWidth="1" collapsed="1"/>
    <col min="73" max="75" width="16.421875" style="137" customWidth="1"/>
    <col min="76" max="81" width="14.7109375" style="135" customWidth="1"/>
    <col min="82" max="82" width="15.57421875" style="135" bestFit="1" customWidth="1"/>
    <col min="83" max="89" width="14.7109375" style="135" customWidth="1"/>
    <col min="90" max="16384" width="2.57421875" style="135" customWidth="1"/>
  </cols>
  <sheetData>
    <row r="1" spans="1:75" s="90" customFormat="1" ht="3.75" customHeight="1">
      <c r="A1" s="87"/>
      <c r="B1" s="88"/>
      <c r="C1" s="89"/>
      <c r="D1" s="89"/>
      <c r="E1" s="89"/>
      <c r="F1" s="89"/>
      <c r="G1" s="89"/>
      <c r="H1" s="89"/>
      <c r="I1" s="89"/>
      <c r="J1" s="89"/>
      <c r="K1" s="89"/>
      <c r="L1" s="89"/>
      <c r="M1" s="89"/>
      <c r="N1" s="89"/>
      <c r="O1" s="89"/>
      <c r="P1" s="89"/>
      <c r="Q1" s="89"/>
      <c r="R1" s="89"/>
      <c r="S1" s="89"/>
      <c r="V1" s="91"/>
      <c r="W1" s="91"/>
      <c r="X1" s="91"/>
      <c r="Y1" s="91"/>
      <c r="Z1" s="91"/>
      <c r="AA1" s="91"/>
      <c r="AB1" s="91"/>
      <c r="AC1" s="91"/>
      <c r="AD1" s="91"/>
      <c r="AE1" s="91"/>
      <c r="AF1" s="91"/>
      <c r="AG1" s="91"/>
      <c r="AH1" s="92"/>
      <c r="AI1" s="93" t="e">
        <f>IF('[1]TK'!$E$2&lt;&gt;"",'[1]TK'!$E$2,"")</f>
        <v>#REF!</v>
      </c>
      <c r="AJ1" s="94"/>
      <c r="AK1" s="89"/>
      <c r="AL1" s="89"/>
      <c r="AM1" s="89"/>
      <c r="AN1" s="89"/>
      <c r="AO1" s="89"/>
      <c r="AP1" s="89"/>
      <c r="AQ1" s="89"/>
      <c r="AR1" s="89"/>
      <c r="AS1" s="89"/>
      <c r="AT1" s="89"/>
      <c r="AU1" s="89"/>
      <c r="AV1" s="89"/>
      <c r="AW1" s="89"/>
      <c r="AX1" s="89"/>
      <c r="AY1" s="89"/>
      <c r="AZ1" s="89"/>
      <c r="BA1" s="89"/>
      <c r="BD1" s="91"/>
      <c r="BE1" s="91"/>
      <c r="BF1" s="91"/>
      <c r="BG1" s="91"/>
      <c r="BH1" s="91"/>
      <c r="BI1" s="91"/>
      <c r="BJ1" s="91"/>
      <c r="BK1" s="91"/>
      <c r="BL1" s="91"/>
      <c r="BM1" s="91"/>
      <c r="BN1" s="91"/>
      <c r="BO1" s="91"/>
      <c r="BP1" s="92"/>
      <c r="BQ1" s="92"/>
      <c r="BR1" s="95"/>
      <c r="BS1" s="95"/>
      <c r="BT1" s="96"/>
      <c r="BU1" s="96"/>
      <c r="BV1" s="96"/>
      <c r="BW1" s="97"/>
    </row>
    <row r="2" spans="1:75" s="90" customFormat="1" ht="18.75" customHeight="1">
      <c r="A2" s="98" t="s">
        <v>47</v>
      </c>
      <c r="B2" s="98"/>
      <c r="C2" s="98"/>
      <c r="D2" s="98"/>
      <c r="E2" s="98"/>
      <c r="F2" s="98"/>
      <c r="G2" s="98"/>
      <c r="H2" s="98"/>
      <c r="I2" s="98"/>
      <c r="J2" s="98"/>
      <c r="K2" s="98"/>
      <c r="L2" s="98"/>
      <c r="M2" s="98"/>
      <c r="N2" s="98"/>
      <c r="O2" s="98"/>
      <c r="P2" s="98"/>
      <c r="Q2" s="98"/>
      <c r="R2" s="98"/>
      <c r="S2" s="98"/>
      <c r="T2" s="98"/>
      <c r="U2" s="98"/>
      <c r="V2" s="98"/>
      <c r="W2" s="91"/>
      <c r="X2" s="91"/>
      <c r="Y2" s="91"/>
      <c r="Z2" s="91"/>
      <c r="AA2" s="91"/>
      <c r="AB2" s="91"/>
      <c r="AC2" s="91"/>
      <c r="AD2" s="91"/>
      <c r="AE2" s="91"/>
      <c r="AF2" s="91"/>
      <c r="AG2" s="91"/>
      <c r="AH2" s="99" t="str">
        <f>'[1]TK'!$D$12</f>
        <v>Báo cáo tài chính</v>
      </c>
      <c r="AI2" s="87" t="str">
        <f>'[1]TK'!$E$3</f>
        <v>ABC SECURITIES JOINT STOCK COMPANY</v>
      </c>
      <c r="AJ2" s="100"/>
      <c r="AK2" s="89"/>
      <c r="BD2" s="91"/>
      <c r="BE2" s="91"/>
      <c r="BF2" s="91"/>
      <c r="BG2" s="91"/>
      <c r="BH2" s="91"/>
      <c r="BI2" s="91"/>
      <c r="BJ2" s="91"/>
      <c r="BK2" s="91"/>
      <c r="BL2" s="91"/>
      <c r="BM2" s="91"/>
      <c r="BN2" s="91"/>
      <c r="BO2" s="91"/>
      <c r="BP2" s="99" t="str">
        <f>'[1]TK'!$E$12</f>
        <v>Financial Statements</v>
      </c>
      <c r="BQ2" s="99"/>
      <c r="BR2" s="101"/>
      <c r="BS2" s="101"/>
      <c r="BT2" s="96"/>
      <c r="BU2" s="96"/>
      <c r="BV2" s="96"/>
      <c r="BW2" s="97"/>
    </row>
    <row r="3" spans="1:75" s="90" customFormat="1" ht="15" customHeight="1">
      <c r="A3" s="102" t="s">
        <v>261</v>
      </c>
      <c r="B3" s="102"/>
      <c r="C3" s="102"/>
      <c r="D3" s="102"/>
      <c r="E3" s="102"/>
      <c r="F3" s="102"/>
      <c r="G3" s="102"/>
      <c r="H3" s="102"/>
      <c r="I3" s="102"/>
      <c r="J3" s="102"/>
      <c r="K3" s="102"/>
      <c r="L3" s="102"/>
      <c r="M3" s="103"/>
      <c r="N3" s="103"/>
      <c r="O3" s="103"/>
      <c r="P3" s="103"/>
      <c r="Q3" s="103"/>
      <c r="R3" s="103"/>
      <c r="S3" s="104"/>
      <c r="T3" s="104"/>
      <c r="U3" s="104"/>
      <c r="V3" s="105"/>
      <c r="W3" s="105"/>
      <c r="X3" s="105"/>
      <c r="Y3" s="105"/>
      <c r="Z3" s="105"/>
      <c r="AA3" s="105"/>
      <c r="AB3" s="105"/>
      <c r="AC3" s="106" t="s">
        <v>262</v>
      </c>
      <c r="AD3" s="104"/>
      <c r="AE3" s="106"/>
      <c r="AF3" s="106"/>
      <c r="AG3" s="106"/>
      <c r="AH3" s="106"/>
      <c r="AI3" s="107" t="e">
        <f>'[1]TK'!$E$6</f>
        <v>#REF!</v>
      </c>
      <c r="AJ3" s="108"/>
      <c r="AK3" s="109"/>
      <c r="AL3" s="104"/>
      <c r="AM3" s="104"/>
      <c r="AN3" s="104"/>
      <c r="AO3" s="104"/>
      <c r="AP3" s="104"/>
      <c r="AQ3" s="104"/>
      <c r="AR3" s="104"/>
      <c r="AS3" s="104"/>
      <c r="AT3" s="104"/>
      <c r="AU3" s="104"/>
      <c r="AV3" s="104"/>
      <c r="AW3" s="104"/>
      <c r="AX3" s="104"/>
      <c r="AY3" s="104"/>
      <c r="AZ3" s="104"/>
      <c r="BA3" s="104"/>
      <c r="BB3" s="104"/>
      <c r="BC3" s="104"/>
      <c r="BD3" s="105"/>
      <c r="BE3" s="105"/>
      <c r="BF3" s="105"/>
      <c r="BG3" s="105"/>
      <c r="BH3" s="105"/>
      <c r="BI3" s="105"/>
      <c r="BJ3" s="105"/>
      <c r="BK3" s="105"/>
      <c r="BL3" s="105"/>
      <c r="BM3" s="105"/>
      <c r="BN3" s="105"/>
      <c r="BO3" s="105"/>
      <c r="BP3" s="110" t="str">
        <f>'[1]TK'!$E$13</f>
        <v>for the year ended 31/12/2008</v>
      </c>
      <c r="BQ3" s="99"/>
      <c r="BR3" s="101"/>
      <c r="BS3" s="101"/>
      <c r="BT3" s="97"/>
      <c r="BU3" s="97"/>
      <c r="BV3" s="97"/>
      <c r="BW3" s="97"/>
    </row>
    <row r="4" spans="1:75" s="90" customFormat="1" ht="13.5">
      <c r="A4" s="89"/>
      <c r="B4" s="89"/>
      <c r="C4" s="89"/>
      <c r="V4" s="91"/>
      <c r="W4" s="91"/>
      <c r="X4" s="91"/>
      <c r="Y4" s="91"/>
      <c r="Z4" s="91"/>
      <c r="AA4" s="91"/>
      <c r="AB4" s="91"/>
      <c r="AC4" s="91"/>
      <c r="AD4" s="91"/>
      <c r="AE4" s="91"/>
      <c r="AF4" s="91"/>
      <c r="AG4" s="91"/>
      <c r="AH4" s="91"/>
      <c r="AI4" s="89"/>
      <c r="AJ4" s="111"/>
      <c r="AK4" s="89"/>
      <c r="BD4" s="91"/>
      <c r="BE4" s="91"/>
      <c r="BF4" s="91"/>
      <c r="BG4" s="91"/>
      <c r="BH4" s="91"/>
      <c r="BI4" s="91"/>
      <c r="BJ4" s="91"/>
      <c r="BK4" s="91"/>
      <c r="BL4" s="91"/>
      <c r="BM4" s="91"/>
      <c r="BN4" s="91"/>
      <c r="BO4" s="91"/>
      <c r="BP4" s="91"/>
      <c r="BQ4" s="91"/>
      <c r="BR4" s="95"/>
      <c r="BS4" s="95"/>
      <c r="BT4" s="97"/>
      <c r="BU4" s="97"/>
      <c r="BV4" s="97"/>
      <c r="BW4" s="97"/>
    </row>
    <row r="5" spans="1:75" s="90" customFormat="1" ht="17.25" customHeight="1">
      <c r="A5" s="112" t="s">
        <v>263</v>
      </c>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3" t="s">
        <v>264</v>
      </c>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4"/>
      <c r="BR5" s="95"/>
      <c r="BS5" s="95"/>
      <c r="BT5" s="97"/>
      <c r="BU5" s="97"/>
      <c r="BV5" s="97"/>
      <c r="BW5" s="97"/>
    </row>
    <row r="6" spans="1:75" s="90" customFormat="1" ht="13.5">
      <c r="A6" s="115" t="s">
        <v>262</v>
      </c>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t="str">
        <f>'[1]KQKD'!S6</f>
        <v>Year 2008</v>
      </c>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c r="BM6" s="115"/>
      <c r="BN6" s="115"/>
      <c r="BO6" s="115"/>
      <c r="BP6" s="115"/>
      <c r="BQ6" s="116"/>
      <c r="BR6" s="95"/>
      <c r="BS6" s="95"/>
      <c r="BT6" s="97"/>
      <c r="BU6" s="97"/>
      <c r="BV6" s="97"/>
      <c r="BW6" s="97"/>
    </row>
    <row r="7" spans="1:75" s="90" customFormat="1" ht="15" customHeight="1">
      <c r="A7" s="87"/>
      <c r="B7" s="89"/>
      <c r="C7" s="89"/>
      <c r="V7" s="91"/>
      <c r="W7" s="91"/>
      <c r="X7" s="91"/>
      <c r="Y7" s="91"/>
      <c r="Z7" s="91"/>
      <c r="AA7" s="91"/>
      <c r="AB7" s="91"/>
      <c r="AC7" s="91"/>
      <c r="AD7" s="91"/>
      <c r="AE7" s="91"/>
      <c r="AF7" s="91"/>
      <c r="AG7" s="91"/>
      <c r="AH7" s="91"/>
      <c r="AI7" s="87"/>
      <c r="AJ7" s="111"/>
      <c r="AK7" s="89"/>
      <c r="BD7" s="91"/>
      <c r="BE7" s="91"/>
      <c r="BF7" s="91"/>
      <c r="BG7" s="91"/>
      <c r="BH7" s="91"/>
      <c r="BI7" s="91"/>
      <c r="BJ7" s="91"/>
      <c r="BK7" s="91"/>
      <c r="BL7" s="91"/>
      <c r="BM7" s="91"/>
      <c r="BN7" s="91"/>
      <c r="BO7" s="91"/>
      <c r="BP7" s="91"/>
      <c r="BQ7" s="91"/>
      <c r="BR7" s="95"/>
      <c r="BS7" s="95"/>
      <c r="BT7" s="97"/>
      <c r="BU7" s="97"/>
      <c r="BV7" s="97"/>
      <c r="BW7" s="97"/>
    </row>
    <row r="8" spans="1:75" s="90" customFormat="1" ht="15" customHeight="1">
      <c r="A8" s="87">
        <f>IF(B8&lt;&gt;"",COUNTIF($B$8:B8,"."),"")</f>
        <v>1</v>
      </c>
      <c r="B8" s="117" t="s">
        <v>265</v>
      </c>
      <c r="C8" s="89" t="s">
        <v>266</v>
      </c>
      <c r="V8" s="91"/>
      <c r="W8" s="91"/>
      <c r="X8" s="91"/>
      <c r="Y8" s="91"/>
      <c r="Z8" s="91"/>
      <c r="AA8" s="91"/>
      <c r="AB8" s="91"/>
      <c r="AC8" s="91"/>
      <c r="AD8" s="91"/>
      <c r="AE8" s="91"/>
      <c r="AF8" s="91"/>
      <c r="AG8" s="91"/>
      <c r="AH8" s="91"/>
      <c r="AI8" s="87">
        <f>A8</f>
        <v>1</v>
      </c>
      <c r="AJ8" s="100" t="str">
        <f>B8</f>
        <v>.</v>
      </c>
      <c r="AK8" s="89" t="s">
        <v>267</v>
      </c>
      <c r="BD8" s="91"/>
      <c r="BE8" s="91"/>
      <c r="BF8" s="91"/>
      <c r="BG8" s="91"/>
      <c r="BH8" s="91"/>
      <c r="BI8" s="91"/>
      <c r="BJ8" s="91"/>
      <c r="BK8" s="91"/>
      <c r="BL8" s="91"/>
      <c r="BM8" s="91"/>
      <c r="BN8" s="91"/>
      <c r="BO8" s="91"/>
      <c r="BP8" s="91"/>
      <c r="BQ8" s="91"/>
      <c r="BR8" s="95"/>
      <c r="BS8" s="95"/>
      <c r="BT8" s="97"/>
      <c r="BU8" s="97"/>
      <c r="BV8" s="97"/>
      <c r="BW8" s="97"/>
    </row>
    <row r="9" spans="1:75" s="90" customFormat="1" ht="24.75" customHeight="1">
      <c r="A9" s="87">
        <f>IF(B9&lt;&gt;"",COUNTIF($B$8:B9,"."),"")</f>
      </c>
      <c r="B9" s="89"/>
      <c r="C9" s="87" t="s">
        <v>268</v>
      </c>
      <c r="V9" s="91"/>
      <c r="W9" s="91"/>
      <c r="X9" s="91"/>
      <c r="Y9" s="91"/>
      <c r="Z9" s="91"/>
      <c r="AA9" s="91"/>
      <c r="AB9" s="91"/>
      <c r="AC9" s="91"/>
      <c r="AD9" s="91"/>
      <c r="AE9" s="91"/>
      <c r="AF9" s="91"/>
      <c r="AG9" s="91"/>
      <c r="AH9" s="91"/>
      <c r="AI9" s="87"/>
      <c r="AJ9" s="100"/>
      <c r="AK9" s="87" t="s">
        <v>269</v>
      </c>
      <c r="BD9" s="91"/>
      <c r="BE9" s="91"/>
      <c r="BF9" s="91"/>
      <c r="BG9" s="91"/>
      <c r="BH9" s="91"/>
      <c r="BI9" s="91"/>
      <c r="BJ9" s="91"/>
      <c r="BK9" s="91"/>
      <c r="BL9" s="91"/>
      <c r="BM9" s="91"/>
      <c r="BN9" s="91"/>
      <c r="BO9" s="91"/>
      <c r="BP9" s="91"/>
      <c r="BQ9" s="91"/>
      <c r="BR9" s="95"/>
      <c r="BS9" s="95"/>
      <c r="BT9" s="97"/>
      <c r="BU9" s="97"/>
      <c r="BV9" s="97"/>
      <c r="BW9" s="97"/>
    </row>
    <row r="10" spans="1:75" s="90" customFormat="1" ht="34.5" customHeight="1">
      <c r="A10" s="87">
        <f>IF(B10&lt;&gt;"",COUNTIF($B$8:B10,"."),"")</f>
      </c>
      <c r="B10" s="89"/>
      <c r="C10" s="118" t="str">
        <f>'[1]BCaoBGD'!A58</f>
        <v>Công ty Cổ phần Chứng khoán Châu Á Thái Bình Dương là công ty cổ phần được thành lập tại Hà Nội, Việt Nam, hoạt động kinh doanh trong lĩnh vực chứng khoán.</v>
      </c>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87"/>
      <c r="AJ10" s="100"/>
      <c r="AK10" s="118" t="e">
        <f>#REF!</f>
        <v>#REF!</v>
      </c>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9"/>
      <c r="BR10" s="120"/>
      <c r="BS10" s="120"/>
      <c r="BT10" s="97"/>
      <c r="BU10" s="97"/>
      <c r="BV10" s="97"/>
      <c r="BW10" s="97"/>
    </row>
    <row r="11" spans="1:75" s="90" customFormat="1" ht="34.5" customHeight="1">
      <c r="A11" s="87">
        <f>IF(B11&lt;&gt;"",COUNTIF($B$8:B11,"."),"")</f>
      </c>
      <c r="B11" s="89"/>
      <c r="C11" s="121" t="s">
        <v>270</v>
      </c>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87"/>
      <c r="AJ11" s="100"/>
      <c r="AK11" s="121" t="e">
        <f>#REF!</f>
        <v>#REF!</v>
      </c>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2"/>
      <c r="BR11" s="120"/>
      <c r="BS11" s="120"/>
      <c r="BT11" s="91"/>
      <c r="BU11" s="97"/>
      <c r="BV11" s="97"/>
      <c r="BW11" s="97"/>
    </row>
    <row r="12" spans="1:75" s="90" customFormat="1" ht="21" customHeight="1">
      <c r="A12" s="87"/>
      <c r="B12" s="89"/>
      <c r="C12" s="121" t="s">
        <v>271</v>
      </c>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87"/>
      <c r="AJ12" s="100"/>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0"/>
      <c r="BS12" s="120"/>
      <c r="BT12" s="97"/>
      <c r="BU12" s="97"/>
      <c r="BV12" s="97"/>
      <c r="BW12" s="97"/>
    </row>
    <row r="13" spans="1:75" s="90" customFormat="1" ht="12" customHeight="1" hidden="1" outlineLevel="1">
      <c r="A13" s="87">
        <f>IF(B13&lt;&gt;"",COUNTIF($B$8:B13,"."),"")</f>
      </c>
      <c r="B13" s="89"/>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87"/>
      <c r="AJ13" s="100"/>
      <c r="BQ13" s="122"/>
      <c r="BR13" s="120"/>
      <c r="BS13" s="120"/>
      <c r="BT13" s="97"/>
      <c r="BU13" s="97"/>
      <c r="BV13" s="97"/>
      <c r="BW13" s="97"/>
    </row>
    <row r="14" spans="1:75" s="90" customFormat="1" ht="15" customHeight="1" hidden="1" outlineLevel="1">
      <c r="A14" s="87">
        <f>IF(B14&lt;&gt;"",COUNTIF($B$8:B14,"."),"")</f>
      </c>
      <c r="C14" s="89" t="e">
        <f>#REF!</f>
        <v>#REF!</v>
      </c>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87"/>
      <c r="AJ14" s="100"/>
      <c r="AK14" s="124" t="e">
        <f>#REF!</f>
        <v>#REF!</v>
      </c>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19"/>
      <c r="BR14" s="120"/>
      <c r="BS14" s="120"/>
      <c r="BT14" s="97"/>
      <c r="BU14" s="97"/>
      <c r="BV14" s="97"/>
      <c r="BW14" s="97"/>
    </row>
    <row r="15" spans="1:75" s="90" customFormat="1" ht="19.5" customHeight="1" hidden="1" outlineLevel="1">
      <c r="A15" s="87">
        <f>IF(B15&lt;&gt;"",COUNTIF($B$8:B15,"."),"")</f>
      </c>
      <c r="B15" s="89"/>
      <c r="C15" s="125" t="e">
        <f>#REF!</f>
        <v>#REF!</v>
      </c>
      <c r="D15" s="104"/>
      <c r="E15" s="104"/>
      <c r="F15" s="104"/>
      <c r="G15" s="104"/>
      <c r="H15" s="104"/>
      <c r="I15" s="104"/>
      <c r="J15" s="104"/>
      <c r="K15" s="104"/>
      <c r="L15" s="104"/>
      <c r="M15" s="104"/>
      <c r="N15" s="104"/>
      <c r="O15" s="104"/>
      <c r="P15" s="104"/>
      <c r="T15" s="109" t="e">
        <f>#REF!</f>
        <v>#REF!</v>
      </c>
      <c r="U15" s="104"/>
      <c r="V15" s="105"/>
      <c r="W15" s="105"/>
      <c r="X15" s="105"/>
      <c r="Y15" s="105"/>
      <c r="Z15" s="105"/>
      <c r="AA15" s="105"/>
      <c r="AB15" s="105"/>
      <c r="AC15" s="105"/>
      <c r="AD15" s="105"/>
      <c r="AE15" s="105"/>
      <c r="AF15" s="105"/>
      <c r="AG15" s="105"/>
      <c r="AH15" s="105"/>
      <c r="AI15" s="87"/>
      <c r="AJ15" s="100"/>
      <c r="AK15" s="125" t="e">
        <f>#REF!</f>
        <v>#REF!</v>
      </c>
      <c r="AL15" s="104"/>
      <c r="AM15" s="104"/>
      <c r="AN15" s="104"/>
      <c r="AO15" s="104"/>
      <c r="AP15" s="104"/>
      <c r="AQ15" s="104"/>
      <c r="AR15" s="104"/>
      <c r="AS15" s="104"/>
      <c r="AT15" s="104"/>
      <c r="AU15" s="104"/>
      <c r="AV15" s="104"/>
      <c r="AW15" s="104"/>
      <c r="AX15" s="104"/>
      <c r="BB15" s="109" t="e">
        <f>#REF!</f>
        <v>#REF!</v>
      </c>
      <c r="BC15" s="104"/>
      <c r="BD15" s="105"/>
      <c r="BE15" s="105"/>
      <c r="BF15" s="105"/>
      <c r="BG15" s="105"/>
      <c r="BH15" s="105"/>
      <c r="BI15" s="105"/>
      <c r="BJ15" s="105"/>
      <c r="BK15" s="105"/>
      <c r="BL15" s="105"/>
      <c r="BM15" s="105"/>
      <c r="BN15" s="105"/>
      <c r="BO15" s="105"/>
      <c r="BP15" s="105"/>
      <c r="BQ15" s="91"/>
      <c r="BR15" s="95"/>
      <c r="BS15" s="95"/>
      <c r="BT15" s="97"/>
      <c r="BU15" s="97"/>
      <c r="BV15" s="97"/>
      <c r="BW15" s="97"/>
    </row>
    <row r="16" spans="1:75" s="90" customFormat="1" ht="10.5" customHeight="1" hidden="1" outlineLevel="1">
      <c r="A16" s="87"/>
      <c r="B16" s="89"/>
      <c r="C16" s="126"/>
      <c r="T16" s="89"/>
      <c r="V16" s="91"/>
      <c r="W16" s="91"/>
      <c r="X16" s="91"/>
      <c r="Y16" s="91"/>
      <c r="Z16" s="91"/>
      <c r="AA16" s="91"/>
      <c r="AB16" s="91"/>
      <c r="AC16" s="91"/>
      <c r="AD16" s="91"/>
      <c r="AE16" s="91"/>
      <c r="AF16" s="91"/>
      <c r="AG16" s="91"/>
      <c r="AH16" s="91"/>
      <c r="AI16" s="87"/>
      <c r="AJ16" s="100"/>
      <c r="AK16" s="126"/>
      <c r="BB16" s="89"/>
      <c r="BD16" s="91"/>
      <c r="BE16" s="91"/>
      <c r="BF16" s="91"/>
      <c r="BG16" s="91"/>
      <c r="BH16" s="91"/>
      <c r="BI16" s="91"/>
      <c r="BJ16" s="91"/>
      <c r="BK16" s="91"/>
      <c r="BL16" s="91"/>
      <c r="BM16" s="91"/>
      <c r="BN16" s="91"/>
      <c r="BO16" s="91"/>
      <c r="BP16" s="91"/>
      <c r="BQ16" s="91"/>
      <c r="BR16" s="95"/>
      <c r="BS16" s="95"/>
      <c r="BT16" s="97"/>
      <c r="BU16" s="97"/>
      <c r="BV16" s="97"/>
      <c r="BW16" s="97"/>
    </row>
    <row r="17" spans="1:75" s="90" customFormat="1" ht="22.5" customHeight="1" hidden="1" outlineLevel="1">
      <c r="A17" s="87">
        <f>IF(B17&lt;&gt;"",COUNTIF($B$8:B17,"."),"")</f>
      </c>
      <c r="B17" s="89"/>
      <c r="C17" s="127" t="e">
        <f>#REF!</f>
        <v>#REF!</v>
      </c>
      <c r="D17" s="118" t="e">
        <f>#REF!</f>
        <v>#REF!</v>
      </c>
      <c r="E17" s="118"/>
      <c r="F17" s="118"/>
      <c r="G17" s="118"/>
      <c r="H17" s="118"/>
      <c r="I17" s="118"/>
      <c r="J17" s="118"/>
      <c r="K17" s="118"/>
      <c r="L17" s="118"/>
      <c r="M17" s="118"/>
      <c r="N17" s="118"/>
      <c r="O17" s="118"/>
      <c r="P17" s="118"/>
      <c r="Q17" s="128"/>
      <c r="R17" s="128"/>
      <c r="S17" s="128"/>
      <c r="T17" s="118" t="e">
        <f>#REF!</f>
        <v>#REF!</v>
      </c>
      <c r="U17" s="118"/>
      <c r="V17" s="118"/>
      <c r="W17" s="118"/>
      <c r="X17" s="118"/>
      <c r="Y17" s="118"/>
      <c r="Z17" s="118"/>
      <c r="AA17" s="118"/>
      <c r="AB17" s="118"/>
      <c r="AC17" s="118"/>
      <c r="AD17" s="118"/>
      <c r="AE17" s="118"/>
      <c r="AF17" s="118"/>
      <c r="AG17" s="118"/>
      <c r="AH17" s="118"/>
      <c r="AI17" s="87"/>
      <c r="AJ17" s="100"/>
      <c r="AK17" s="127" t="e">
        <f>#REF!</f>
        <v>#REF!</v>
      </c>
      <c r="AL17" s="118" t="e">
        <f>#REF!</f>
        <v>#REF!</v>
      </c>
      <c r="AM17" s="118"/>
      <c r="AN17" s="118"/>
      <c r="AO17" s="118"/>
      <c r="AP17" s="118"/>
      <c r="AQ17" s="118"/>
      <c r="AR17" s="118"/>
      <c r="AS17" s="118"/>
      <c r="AT17" s="118"/>
      <c r="AU17" s="118"/>
      <c r="AV17" s="118"/>
      <c r="AW17" s="118"/>
      <c r="AX17" s="118"/>
      <c r="AY17" s="128"/>
      <c r="AZ17" s="128"/>
      <c r="BA17" s="128"/>
      <c r="BB17" s="118" t="e">
        <f>#REF!</f>
        <v>#REF!</v>
      </c>
      <c r="BC17" s="118"/>
      <c r="BD17" s="118"/>
      <c r="BE17" s="118"/>
      <c r="BF17" s="118"/>
      <c r="BG17" s="118"/>
      <c r="BH17" s="118"/>
      <c r="BI17" s="118"/>
      <c r="BJ17" s="118"/>
      <c r="BK17" s="118"/>
      <c r="BL17" s="118"/>
      <c r="BM17" s="118"/>
      <c r="BN17" s="118"/>
      <c r="BO17" s="118"/>
      <c r="BP17" s="118"/>
      <c r="BQ17" s="129"/>
      <c r="BR17" s="95"/>
      <c r="BS17" s="95"/>
      <c r="BT17" s="97"/>
      <c r="BU17" s="97"/>
      <c r="BV17" s="97"/>
      <c r="BW17" s="97"/>
    </row>
    <row r="18" spans="1:75" s="90" customFormat="1" ht="22.5" customHeight="1" hidden="1" outlineLevel="1">
      <c r="A18" s="87">
        <f>IF(B18&lt;&gt;"",COUNTIF($B$8:B18,"."),"")</f>
      </c>
      <c r="B18" s="89"/>
      <c r="C18" s="127" t="e">
        <f>#REF!</f>
        <v>#REF!</v>
      </c>
      <c r="D18" s="118" t="e">
        <f>#REF!</f>
        <v>#REF!</v>
      </c>
      <c r="E18" s="118"/>
      <c r="F18" s="118"/>
      <c r="G18" s="118"/>
      <c r="H18" s="118"/>
      <c r="I18" s="118"/>
      <c r="J18" s="118"/>
      <c r="K18" s="118"/>
      <c r="L18" s="118"/>
      <c r="M18" s="118"/>
      <c r="N18" s="118"/>
      <c r="O18" s="118"/>
      <c r="P18" s="118"/>
      <c r="Q18" s="128"/>
      <c r="R18" s="128"/>
      <c r="S18" s="128"/>
      <c r="T18" s="118" t="e">
        <f>#REF!</f>
        <v>#REF!</v>
      </c>
      <c r="U18" s="118"/>
      <c r="V18" s="118"/>
      <c r="W18" s="118"/>
      <c r="X18" s="118"/>
      <c r="Y18" s="118"/>
      <c r="Z18" s="118"/>
      <c r="AA18" s="118"/>
      <c r="AB18" s="118"/>
      <c r="AC18" s="118"/>
      <c r="AD18" s="118"/>
      <c r="AE18" s="118"/>
      <c r="AF18" s="118"/>
      <c r="AG18" s="118"/>
      <c r="AH18" s="118"/>
      <c r="AI18" s="87"/>
      <c r="AJ18" s="100"/>
      <c r="AK18" s="127" t="e">
        <f>#REF!</f>
        <v>#REF!</v>
      </c>
      <c r="AL18" s="118" t="e">
        <f>#REF!</f>
        <v>#REF!</v>
      </c>
      <c r="AM18" s="118"/>
      <c r="AN18" s="118"/>
      <c r="AO18" s="118"/>
      <c r="AP18" s="118"/>
      <c r="AQ18" s="118"/>
      <c r="AR18" s="118"/>
      <c r="AS18" s="118"/>
      <c r="AT18" s="118"/>
      <c r="AU18" s="118"/>
      <c r="AV18" s="118"/>
      <c r="AW18" s="118"/>
      <c r="AX18" s="118"/>
      <c r="AY18" s="128"/>
      <c r="AZ18" s="128"/>
      <c r="BA18" s="128"/>
      <c r="BB18" s="118" t="e">
        <f>#REF!</f>
        <v>#REF!</v>
      </c>
      <c r="BC18" s="118"/>
      <c r="BD18" s="118"/>
      <c r="BE18" s="118"/>
      <c r="BF18" s="118"/>
      <c r="BG18" s="118"/>
      <c r="BH18" s="118"/>
      <c r="BI18" s="118"/>
      <c r="BJ18" s="118"/>
      <c r="BK18" s="118"/>
      <c r="BL18" s="118"/>
      <c r="BM18" s="118"/>
      <c r="BN18" s="118"/>
      <c r="BO18" s="118"/>
      <c r="BP18" s="118"/>
      <c r="BQ18" s="129"/>
      <c r="BR18" s="95"/>
      <c r="BS18" s="95"/>
      <c r="BT18" s="97"/>
      <c r="BU18" s="97"/>
      <c r="BV18" s="97"/>
      <c r="BW18" s="97"/>
    </row>
    <row r="19" spans="1:75" s="90" customFormat="1" ht="22.5" customHeight="1" hidden="1" outlineLevel="1">
      <c r="A19" s="87">
        <f>IF(B19&lt;&gt;"",COUNTIF($B$8:B19,"."),"")</f>
      </c>
      <c r="B19" s="89"/>
      <c r="C19" s="127" t="e">
        <f>#REF!</f>
        <v>#REF!</v>
      </c>
      <c r="D19" s="118" t="e">
        <f>#REF!</f>
        <v>#REF!</v>
      </c>
      <c r="E19" s="118"/>
      <c r="F19" s="118"/>
      <c r="G19" s="118"/>
      <c r="H19" s="118"/>
      <c r="I19" s="118"/>
      <c r="J19" s="118"/>
      <c r="K19" s="118"/>
      <c r="L19" s="118"/>
      <c r="M19" s="118"/>
      <c r="N19" s="118"/>
      <c r="O19" s="118"/>
      <c r="P19" s="118"/>
      <c r="Q19" s="128"/>
      <c r="R19" s="128"/>
      <c r="S19" s="128"/>
      <c r="T19" s="118" t="e">
        <f>#REF!</f>
        <v>#REF!</v>
      </c>
      <c r="U19" s="118"/>
      <c r="V19" s="118"/>
      <c r="W19" s="118"/>
      <c r="X19" s="118"/>
      <c r="Y19" s="118"/>
      <c r="Z19" s="118"/>
      <c r="AA19" s="118"/>
      <c r="AB19" s="118"/>
      <c r="AC19" s="118"/>
      <c r="AD19" s="118"/>
      <c r="AE19" s="118"/>
      <c r="AF19" s="118"/>
      <c r="AG19" s="118"/>
      <c r="AH19" s="118"/>
      <c r="AI19" s="87"/>
      <c r="AJ19" s="100"/>
      <c r="AK19" s="127" t="e">
        <f>#REF!</f>
        <v>#REF!</v>
      </c>
      <c r="AL19" s="118" t="e">
        <f>#REF!</f>
        <v>#REF!</v>
      </c>
      <c r="AM19" s="118"/>
      <c r="AN19" s="118"/>
      <c r="AO19" s="118"/>
      <c r="AP19" s="118"/>
      <c r="AQ19" s="118"/>
      <c r="AR19" s="118"/>
      <c r="AS19" s="118"/>
      <c r="AT19" s="118"/>
      <c r="AU19" s="118"/>
      <c r="AV19" s="118"/>
      <c r="AW19" s="118"/>
      <c r="AX19" s="118"/>
      <c r="AY19" s="128"/>
      <c r="AZ19" s="128"/>
      <c r="BA19" s="128"/>
      <c r="BB19" s="118" t="e">
        <f>#REF!</f>
        <v>#REF!</v>
      </c>
      <c r="BC19" s="118"/>
      <c r="BD19" s="118"/>
      <c r="BE19" s="118"/>
      <c r="BF19" s="118"/>
      <c r="BG19" s="118"/>
      <c r="BH19" s="118"/>
      <c r="BI19" s="118"/>
      <c r="BJ19" s="118"/>
      <c r="BK19" s="118"/>
      <c r="BL19" s="118"/>
      <c r="BM19" s="118"/>
      <c r="BN19" s="118"/>
      <c r="BO19" s="118"/>
      <c r="BP19" s="118"/>
      <c r="BQ19" s="129"/>
      <c r="BR19" s="95"/>
      <c r="BS19" s="95"/>
      <c r="BT19" s="97"/>
      <c r="BU19" s="97"/>
      <c r="BV19" s="97"/>
      <c r="BW19" s="97"/>
    </row>
    <row r="20" spans="1:75" s="90" customFormat="1" ht="12" customHeight="1" hidden="1" outlineLevel="1">
      <c r="A20" s="87">
        <f>IF(B20&lt;&gt;"",COUNTIF($B$8:B20,"."),"")</f>
      </c>
      <c r="B20" s="89"/>
      <c r="C20" s="119"/>
      <c r="D20" s="119"/>
      <c r="E20" s="119"/>
      <c r="F20" s="119"/>
      <c r="G20" s="119"/>
      <c r="H20" s="119"/>
      <c r="I20" s="119"/>
      <c r="J20" s="119"/>
      <c r="K20" s="119"/>
      <c r="L20" s="119"/>
      <c r="M20" s="119"/>
      <c r="N20" s="119"/>
      <c r="O20" s="119"/>
      <c r="P20" s="119"/>
      <c r="Q20" s="128"/>
      <c r="R20" s="128"/>
      <c r="S20" s="119"/>
      <c r="T20" s="119"/>
      <c r="U20" s="119"/>
      <c r="V20" s="119"/>
      <c r="W20" s="119"/>
      <c r="X20" s="119"/>
      <c r="Y20" s="119"/>
      <c r="Z20" s="119"/>
      <c r="AA20" s="119"/>
      <c r="AB20" s="119"/>
      <c r="AC20" s="119"/>
      <c r="AD20" s="119"/>
      <c r="AE20" s="119"/>
      <c r="AF20" s="119"/>
      <c r="AG20" s="119"/>
      <c r="AH20" s="119"/>
      <c r="AI20" s="87"/>
      <c r="AJ20" s="100"/>
      <c r="AK20" s="119"/>
      <c r="AL20" s="119"/>
      <c r="AM20" s="119"/>
      <c r="AN20" s="119"/>
      <c r="AO20" s="119"/>
      <c r="AP20" s="119"/>
      <c r="AQ20" s="119"/>
      <c r="AR20" s="119"/>
      <c r="AS20" s="119"/>
      <c r="AT20" s="119"/>
      <c r="AU20" s="119"/>
      <c r="AV20" s="119"/>
      <c r="AW20" s="119"/>
      <c r="AX20" s="119"/>
      <c r="AY20" s="128"/>
      <c r="AZ20" s="128"/>
      <c r="BA20" s="119"/>
      <c r="BB20" s="119"/>
      <c r="BC20" s="119"/>
      <c r="BD20" s="119"/>
      <c r="BE20" s="119"/>
      <c r="BF20" s="119"/>
      <c r="BG20" s="119"/>
      <c r="BH20" s="119"/>
      <c r="BI20" s="119"/>
      <c r="BJ20" s="119"/>
      <c r="BK20" s="119"/>
      <c r="BL20" s="119"/>
      <c r="BM20" s="119"/>
      <c r="BN20" s="119"/>
      <c r="BO20" s="119"/>
      <c r="BP20" s="119"/>
      <c r="BQ20" s="129"/>
      <c r="BR20" s="95"/>
      <c r="BS20" s="95"/>
      <c r="BT20" s="97"/>
      <c r="BU20" s="97"/>
      <c r="BV20" s="97"/>
      <c r="BW20" s="97"/>
    </row>
    <row r="21" spans="1:75" s="90" customFormat="1" ht="15" customHeight="1" hidden="1" outlineLevel="1">
      <c r="A21" s="87">
        <f>IF(B21&lt;&gt;"",COUNTIF($B$8:B21,"."),"")</f>
      </c>
      <c r="C21" s="89" t="e">
        <f>#REF!</f>
        <v>#REF!</v>
      </c>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87"/>
      <c r="AJ21" s="100"/>
      <c r="AK21" s="124" t="e">
        <f>#REF!</f>
        <v>#REF!</v>
      </c>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19"/>
      <c r="BR21" s="120"/>
      <c r="BS21" s="120"/>
      <c r="BT21" s="97"/>
      <c r="BU21" s="97"/>
      <c r="BV21" s="97"/>
      <c r="BW21" s="97"/>
    </row>
    <row r="22" spans="1:75" s="90" customFormat="1" ht="19.5" customHeight="1" hidden="1" outlineLevel="1">
      <c r="A22" s="87">
        <f>IF(B22&lt;&gt;"",COUNTIF($B$8:B22,"."),"")</f>
      </c>
      <c r="B22" s="89"/>
      <c r="C22" s="125" t="e">
        <f>#REF!</f>
        <v>#REF!</v>
      </c>
      <c r="D22" s="104"/>
      <c r="E22" s="104"/>
      <c r="F22" s="104"/>
      <c r="G22" s="104"/>
      <c r="H22" s="104"/>
      <c r="I22" s="104"/>
      <c r="J22" s="104"/>
      <c r="K22" s="104"/>
      <c r="L22" s="104"/>
      <c r="M22" s="104"/>
      <c r="N22" s="104"/>
      <c r="O22" s="104"/>
      <c r="P22" s="104"/>
      <c r="T22" s="109" t="e">
        <f>#REF!</f>
        <v>#REF!</v>
      </c>
      <c r="U22" s="104"/>
      <c r="V22" s="105"/>
      <c r="W22" s="105"/>
      <c r="X22" s="105"/>
      <c r="Y22" s="105"/>
      <c r="Z22" s="105"/>
      <c r="AA22" s="105"/>
      <c r="AB22" s="105"/>
      <c r="AC22" s="105"/>
      <c r="AD22" s="105"/>
      <c r="AE22" s="105"/>
      <c r="AF22" s="105"/>
      <c r="AG22" s="105"/>
      <c r="AH22" s="105"/>
      <c r="AI22" s="87"/>
      <c r="AJ22" s="100"/>
      <c r="AK22" s="125" t="e">
        <f>#REF!</f>
        <v>#REF!</v>
      </c>
      <c r="AL22" s="104"/>
      <c r="AM22" s="104"/>
      <c r="AN22" s="104"/>
      <c r="AO22" s="104"/>
      <c r="AP22" s="104"/>
      <c r="AQ22" s="104"/>
      <c r="AR22" s="104"/>
      <c r="AS22" s="104"/>
      <c r="AT22" s="104"/>
      <c r="AU22" s="104"/>
      <c r="AV22" s="104"/>
      <c r="AW22" s="104"/>
      <c r="AX22" s="104"/>
      <c r="BB22" s="109" t="e">
        <f>#REF!</f>
        <v>#REF!</v>
      </c>
      <c r="BC22" s="104"/>
      <c r="BD22" s="105"/>
      <c r="BE22" s="105"/>
      <c r="BF22" s="105"/>
      <c r="BG22" s="105"/>
      <c r="BH22" s="105"/>
      <c r="BI22" s="105"/>
      <c r="BJ22" s="105"/>
      <c r="BK22" s="105"/>
      <c r="BL22" s="105"/>
      <c r="BM22" s="105"/>
      <c r="BN22" s="105"/>
      <c r="BO22" s="105"/>
      <c r="BP22" s="105"/>
      <c r="BQ22" s="91"/>
      <c r="BR22" s="95"/>
      <c r="BS22" s="95"/>
      <c r="BT22" s="97"/>
      <c r="BU22" s="97"/>
      <c r="BV22" s="97"/>
      <c r="BW22" s="97"/>
    </row>
    <row r="23" spans="1:75" s="90" customFormat="1" ht="10.5" customHeight="1" hidden="1" outlineLevel="1">
      <c r="A23" s="87"/>
      <c r="B23" s="89"/>
      <c r="C23" s="126"/>
      <c r="T23" s="89"/>
      <c r="V23" s="91"/>
      <c r="W23" s="91"/>
      <c r="X23" s="91"/>
      <c r="Y23" s="91"/>
      <c r="Z23" s="91"/>
      <c r="AA23" s="91"/>
      <c r="AB23" s="91"/>
      <c r="AC23" s="91"/>
      <c r="AD23" s="91"/>
      <c r="AE23" s="91"/>
      <c r="AF23" s="91"/>
      <c r="AG23" s="91"/>
      <c r="AH23" s="91"/>
      <c r="AI23" s="87"/>
      <c r="AJ23" s="100"/>
      <c r="AK23" s="126"/>
      <c r="BB23" s="89"/>
      <c r="BD23" s="91"/>
      <c r="BE23" s="91"/>
      <c r="BF23" s="91"/>
      <c r="BG23" s="91"/>
      <c r="BH23" s="91"/>
      <c r="BI23" s="91"/>
      <c r="BJ23" s="91"/>
      <c r="BK23" s="91"/>
      <c r="BL23" s="91"/>
      <c r="BM23" s="91"/>
      <c r="BN23" s="91"/>
      <c r="BO23" s="91"/>
      <c r="BP23" s="91"/>
      <c r="BQ23" s="91"/>
      <c r="BR23" s="95"/>
      <c r="BS23" s="95"/>
      <c r="BT23" s="97"/>
      <c r="BU23" s="97"/>
      <c r="BV23" s="97"/>
      <c r="BW23" s="97"/>
    </row>
    <row r="24" spans="1:75" s="90" customFormat="1" ht="22.5" customHeight="1" hidden="1" outlineLevel="1">
      <c r="A24" s="87">
        <f>IF(B24&lt;&gt;"",COUNTIF($B$8:B24,"."),"")</f>
      </c>
      <c r="B24" s="89"/>
      <c r="C24" s="127" t="e">
        <f>#REF!</f>
        <v>#REF!</v>
      </c>
      <c r="D24" s="118" t="e">
        <f>#REF!</f>
        <v>#REF!</v>
      </c>
      <c r="E24" s="118"/>
      <c r="F24" s="118"/>
      <c r="G24" s="118"/>
      <c r="H24" s="118"/>
      <c r="I24" s="118"/>
      <c r="J24" s="118"/>
      <c r="K24" s="118"/>
      <c r="L24" s="118"/>
      <c r="M24" s="118"/>
      <c r="N24" s="118"/>
      <c r="O24" s="118"/>
      <c r="P24" s="118"/>
      <c r="Q24" s="128"/>
      <c r="R24" s="128"/>
      <c r="S24" s="128"/>
      <c r="T24" s="118" t="e">
        <f>#REF!</f>
        <v>#REF!</v>
      </c>
      <c r="U24" s="118"/>
      <c r="V24" s="118"/>
      <c r="W24" s="118"/>
      <c r="X24" s="118"/>
      <c r="Y24" s="118"/>
      <c r="Z24" s="118"/>
      <c r="AA24" s="118"/>
      <c r="AB24" s="118"/>
      <c r="AC24" s="118"/>
      <c r="AD24" s="118"/>
      <c r="AE24" s="118"/>
      <c r="AF24" s="118"/>
      <c r="AG24" s="118"/>
      <c r="AH24" s="118"/>
      <c r="AI24" s="87"/>
      <c r="AJ24" s="100"/>
      <c r="AK24" s="127" t="e">
        <f>#REF!</f>
        <v>#REF!</v>
      </c>
      <c r="AL24" s="118" t="e">
        <f>#REF!</f>
        <v>#REF!</v>
      </c>
      <c r="AM24" s="118"/>
      <c r="AN24" s="118"/>
      <c r="AO24" s="118"/>
      <c r="AP24" s="118"/>
      <c r="AQ24" s="118"/>
      <c r="AR24" s="118"/>
      <c r="AS24" s="118"/>
      <c r="AT24" s="118"/>
      <c r="AU24" s="118"/>
      <c r="AV24" s="118"/>
      <c r="AW24" s="118"/>
      <c r="AX24" s="118"/>
      <c r="AY24" s="128"/>
      <c r="AZ24" s="128"/>
      <c r="BA24" s="128"/>
      <c r="BB24" s="118" t="e">
        <f>#REF!</f>
        <v>#REF!</v>
      </c>
      <c r="BC24" s="118"/>
      <c r="BD24" s="118"/>
      <c r="BE24" s="118"/>
      <c r="BF24" s="118"/>
      <c r="BG24" s="118"/>
      <c r="BH24" s="118"/>
      <c r="BI24" s="118"/>
      <c r="BJ24" s="118"/>
      <c r="BK24" s="118"/>
      <c r="BL24" s="118"/>
      <c r="BM24" s="118"/>
      <c r="BN24" s="118"/>
      <c r="BO24" s="118"/>
      <c r="BP24" s="118"/>
      <c r="BQ24" s="129"/>
      <c r="BR24" s="95"/>
      <c r="BS24" s="95"/>
      <c r="BT24" s="97"/>
      <c r="BU24" s="97"/>
      <c r="BV24" s="97"/>
      <c r="BW24" s="97"/>
    </row>
    <row r="25" spans="1:75" s="90" customFormat="1" ht="22.5" customHeight="1" hidden="1" outlineLevel="1">
      <c r="A25" s="87">
        <f>IF(B25&lt;&gt;"",COUNTIF($B$8:B25,"."),"")</f>
      </c>
      <c r="B25" s="89"/>
      <c r="C25" s="127" t="e">
        <f>#REF!</f>
        <v>#REF!</v>
      </c>
      <c r="D25" s="118" t="e">
        <f>#REF!</f>
        <v>#REF!</v>
      </c>
      <c r="E25" s="118"/>
      <c r="F25" s="118"/>
      <c r="G25" s="118"/>
      <c r="H25" s="118"/>
      <c r="I25" s="118"/>
      <c r="J25" s="118"/>
      <c r="K25" s="118"/>
      <c r="L25" s="118"/>
      <c r="M25" s="118"/>
      <c r="N25" s="118"/>
      <c r="O25" s="118"/>
      <c r="P25" s="118"/>
      <c r="Q25" s="128"/>
      <c r="R25" s="128"/>
      <c r="S25" s="128"/>
      <c r="T25" s="118" t="e">
        <f>#REF!</f>
        <v>#REF!</v>
      </c>
      <c r="U25" s="118"/>
      <c r="V25" s="118"/>
      <c r="W25" s="118"/>
      <c r="X25" s="118"/>
      <c r="Y25" s="118"/>
      <c r="Z25" s="118"/>
      <c r="AA25" s="118"/>
      <c r="AB25" s="118"/>
      <c r="AC25" s="118"/>
      <c r="AD25" s="118"/>
      <c r="AE25" s="118"/>
      <c r="AF25" s="118"/>
      <c r="AG25" s="118"/>
      <c r="AH25" s="118"/>
      <c r="AI25" s="87"/>
      <c r="AJ25" s="100"/>
      <c r="AK25" s="127" t="e">
        <f>#REF!</f>
        <v>#REF!</v>
      </c>
      <c r="AL25" s="118" t="e">
        <f>#REF!</f>
        <v>#REF!</v>
      </c>
      <c r="AM25" s="118"/>
      <c r="AN25" s="118"/>
      <c r="AO25" s="118"/>
      <c r="AP25" s="118"/>
      <c r="AQ25" s="118"/>
      <c r="AR25" s="118"/>
      <c r="AS25" s="118"/>
      <c r="AT25" s="118"/>
      <c r="AU25" s="118"/>
      <c r="AV25" s="118"/>
      <c r="AW25" s="118"/>
      <c r="AX25" s="118"/>
      <c r="AY25" s="128"/>
      <c r="AZ25" s="128"/>
      <c r="BA25" s="128"/>
      <c r="BB25" s="118" t="e">
        <f>#REF!</f>
        <v>#REF!</v>
      </c>
      <c r="BC25" s="118"/>
      <c r="BD25" s="118"/>
      <c r="BE25" s="118"/>
      <c r="BF25" s="118"/>
      <c r="BG25" s="118"/>
      <c r="BH25" s="118"/>
      <c r="BI25" s="118"/>
      <c r="BJ25" s="118"/>
      <c r="BK25" s="118"/>
      <c r="BL25" s="118"/>
      <c r="BM25" s="118"/>
      <c r="BN25" s="118"/>
      <c r="BO25" s="118"/>
      <c r="BP25" s="118"/>
      <c r="BQ25" s="129"/>
      <c r="BR25" s="95"/>
      <c r="BS25" s="95"/>
      <c r="BT25" s="97"/>
      <c r="BU25" s="97"/>
      <c r="BV25" s="97"/>
      <c r="BW25" s="97"/>
    </row>
    <row r="26" spans="1:75" s="90" customFormat="1" ht="12" customHeight="1" hidden="1" outlineLevel="1">
      <c r="A26" s="87">
        <f>IF(B26&lt;&gt;"",COUNTIF($B$8:B26,"."),"")</f>
      </c>
      <c r="B26" s="89"/>
      <c r="C26" s="119"/>
      <c r="D26" s="119"/>
      <c r="E26" s="119"/>
      <c r="F26" s="119"/>
      <c r="G26" s="119"/>
      <c r="H26" s="119"/>
      <c r="I26" s="119"/>
      <c r="J26" s="119"/>
      <c r="K26" s="119"/>
      <c r="L26" s="119"/>
      <c r="M26" s="119"/>
      <c r="N26" s="119"/>
      <c r="O26" s="119"/>
      <c r="P26" s="119"/>
      <c r="Q26" s="128"/>
      <c r="R26" s="128"/>
      <c r="S26" s="119"/>
      <c r="T26" s="119"/>
      <c r="U26" s="119"/>
      <c r="V26" s="119"/>
      <c r="W26" s="119"/>
      <c r="X26" s="119"/>
      <c r="Y26" s="119"/>
      <c r="Z26" s="119"/>
      <c r="AA26" s="119"/>
      <c r="AB26" s="119"/>
      <c r="AC26" s="119"/>
      <c r="AD26" s="119"/>
      <c r="AE26" s="119"/>
      <c r="AF26" s="119"/>
      <c r="AG26" s="119"/>
      <c r="AH26" s="119"/>
      <c r="AI26" s="87"/>
      <c r="AJ26" s="100"/>
      <c r="AK26" s="119"/>
      <c r="AL26" s="119"/>
      <c r="AM26" s="119"/>
      <c r="AN26" s="119"/>
      <c r="AO26" s="119"/>
      <c r="AP26" s="119"/>
      <c r="AQ26" s="119"/>
      <c r="AR26" s="119"/>
      <c r="AS26" s="119"/>
      <c r="AT26" s="119"/>
      <c r="AU26" s="119"/>
      <c r="AV26" s="119"/>
      <c r="AW26" s="119"/>
      <c r="AX26" s="119"/>
      <c r="AY26" s="128"/>
      <c r="AZ26" s="128"/>
      <c r="BA26" s="119"/>
      <c r="BB26" s="119"/>
      <c r="BC26" s="119"/>
      <c r="BD26" s="119"/>
      <c r="BE26" s="119"/>
      <c r="BF26" s="119"/>
      <c r="BG26" s="119"/>
      <c r="BH26" s="119"/>
      <c r="BI26" s="119"/>
      <c r="BJ26" s="119"/>
      <c r="BK26" s="119"/>
      <c r="BL26" s="119"/>
      <c r="BM26" s="119"/>
      <c r="BN26" s="119"/>
      <c r="BO26" s="119"/>
      <c r="BP26" s="119"/>
      <c r="BQ26" s="129"/>
      <c r="BR26" s="95"/>
      <c r="BS26" s="95"/>
      <c r="BT26" s="97"/>
      <c r="BU26" s="97"/>
      <c r="BV26" s="97"/>
      <c r="BW26" s="97"/>
    </row>
    <row r="27" spans="1:75" s="90" customFormat="1" ht="15" customHeight="1" hidden="1" outlineLevel="1">
      <c r="A27" s="87">
        <f>IF(B27&lt;&gt;"",COUNTIF($B$8:B27,"."),"")</f>
      </c>
      <c r="C27" s="89" t="e">
        <f>#REF!</f>
        <v>#REF!</v>
      </c>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87"/>
      <c r="AJ27" s="100"/>
      <c r="AK27" s="124" t="e">
        <f>#REF!</f>
        <v>#REF!</v>
      </c>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19"/>
      <c r="BR27" s="120"/>
      <c r="BS27" s="120"/>
      <c r="BT27" s="97"/>
      <c r="BU27" s="97"/>
      <c r="BV27" s="97"/>
      <c r="BW27" s="97"/>
    </row>
    <row r="28" spans="1:75" s="90" customFormat="1" ht="19.5" customHeight="1" hidden="1" outlineLevel="1">
      <c r="A28" s="87">
        <f>IF(B28&lt;&gt;"",COUNTIF($B$8:B28,"."),"")</f>
      </c>
      <c r="B28" s="89"/>
      <c r="C28" s="125" t="e">
        <f>#REF!</f>
        <v>#REF!</v>
      </c>
      <c r="D28" s="104"/>
      <c r="E28" s="104"/>
      <c r="F28" s="104"/>
      <c r="G28" s="104"/>
      <c r="H28" s="104"/>
      <c r="I28" s="104"/>
      <c r="J28" s="104"/>
      <c r="K28" s="104"/>
      <c r="L28" s="104"/>
      <c r="M28" s="104"/>
      <c r="N28" s="104"/>
      <c r="O28" s="104"/>
      <c r="P28" s="104"/>
      <c r="T28" s="109" t="e">
        <f>#REF!</f>
        <v>#REF!</v>
      </c>
      <c r="U28" s="104"/>
      <c r="V28" s="105"/>
      <c r="W28" s="105"/>
      <c r="X28" s="105"/>
      <c r="Y28" s="105"/>
      <c r="Z28" s="105"/>
      <c r="AA28" s="105"/>
      <c r="AB28" s="105"/>
      <c r="AC28" s="105"/>
      <c r="AD28" s="105"/>
      <c r="AE28" s="105"/>
      <c r="AF28" s="105"/>
      <c r="AG28" s="105"/>
      <c r="AH28" s="105"/>
      <c r="AI28" s="87"/>
      <c r="AJ28" s="100"/>
      <c r="AK28" s="125" t="e">
        <f>#REF!</f>
        <v>#REF!</v>
      </c>
      <c r="AL28" s="104"/>
      <c r="AM28" s="104"/>
      <c r="AN28" s="104"/>
      <c r="AO28" s="104"/>
      <c r="AP28" s="104"/>
      <c r="AQ28" s="104"/>
      <c r="AR28" s="104"/>
      <c r="AS28" s="104"/>
      <c r="AT28" s="104"/>
      <c r="AU28" s="104"/>
      <c r="AV28" s="104"/>
      <c r="AW28" s="104"/>
      <c r="AX28" s="104"/>
      <c r="BB28" s="109" t="e">
        <f>#REF!</f>
        <v>#REF!</v>
      </c>
      <c r="BC28" s="104"/>
      <c r="BD28" s="105"/>
      <c r="BE28" s="105"/>
      <c r="BF28" s="105"/>
      <c r="BG28" s="105"/>
      <c r="BH28" s="105"/>
      <c r="BI28" s="105"/>
      <c r="BJ28" s="105"/>
      <c r="BK28" s="105"/>
      <c r="BL28" s="105"/>
      <c r="BM28" s="105"/>
      <c r="BN28" s="105"/>
      <c r="BO28" s="105"/>
      <c r="BP28" s="105"/>
      <c r="BQ28" s="91"/>
      <c r="BR28" s="95"/>
      <c r="BS28" s="95"/>
      <c r="BT28" s="97"/>
      <c r="BU28" s="97"/>
      <c r="BV28" s="97"/>
      <c r="BW28" s="97"/>
    </row>
    <row r="29" spans="1:75" s="90" customFormat="1" ht="10.5" customHeight="1" hidden="1" outlineLevel="1">
      <c r="A29" s="87"/>
      <c r="B29" s="89"/>
      <c r="C29" s="126"/>
      <c r="T29" s="89"/>
      <c r="V29" s="91"/>
      <c r="W29" s="91"/>
      <c r="X29" s="91"/>
      <c r="Y29" s="91"/>
      <c r="Z29" s="91"/>
      <c r="AA29" s="91"/>
      <c r="AB29" s="91"/>
      <c r="AC29" s="91"/>
      <c r="AD29" s="91"/>
      <c r="AE29" s="91"/>
      <c r="AF29" s="91"/>
      <c r="AG29" s="91"/>
      <c r="AH29" s="91"/>
      <c r="AI29" s="87"/>
      <c r="AJ29" s="100"/>
      <c r="AK29" s="126"/>
      <c r="BB29" s="89"/>
      <c r="BD29" s="91"/>
      <c r="BE29" s="91"/>
      <c r="BF29" s="91"/>
      <c r="BG29" s="91"/>
      <c r="BH29" s="91"/>
      <c r="BI29" s="91"/>
      <c r="BJ29" s="91"/>
      <c r="BK29" s="91"/>
      <c r="BL29" s="91"/>
      <c r="BM29" s="91"/>
      <c r="BN29" s="91"/>
      <c r="BO29" s="91"/>
      <c r="BP29" s="91"/>
      <c r="BQ29" s="91"/>
      <c r="BR29" s="95"/>
      <c r="BS29" s="95"/>
      <c r="BT29" s="97"/>
      <c r="BU29" s="97"/>
      <c r="BV29" s="97"/>
      <c r="BW29" s="97"/>
    </row>
    <row r="30" spans="1:75" s="90" customFormat="1" ht="22.5" customHeight="1" hidden="1" outlineLevel="1">
      <c r="A30" s="87">
        <f>IF(B30&lt;&gt;"",COUNTIF($B$8:B30,"."),"")</f>
      </c>
      <c r="B30" s="89"/>
      <c r="C30" s="127" t="e">
        <f>#REF!</f>
        <v>#REF!</v>
      </c>
      <c r="D30" s="118" t="e">
        <f>#REF!</f>
        <v>#REF!</v>
      </c>
      <c r="E30" s="118"/>
      <c r="F30" s="118"/>
      <c r="G30" s="118"/>
      <c r="H30" s="118"/>
      <c r="I30" s="118"/>
      <c r="J30" s="118"/>
      <c r="K30" s="118"/>
      <c r="L30" s="118"/>
      <c r="M30" s="118"/>
      <c r="N30" s="118"/>
      <c r="O30" s="118"/>
      <c r="P30" s="118"/>
      <c r="Q30" s="128"/>
      <c r="R30" s="128"/>
      <c r="S30" s="128"/>
      <c r="T30" s="118" t="e">
        <f>#REF!</f>
        <v>#REF!</v>
      </c>
      <c r="U30" s="118"/>
      <c r="V30" s="118"/>
      <c r="W30" s="118"/>
      <c r="X30" s="118"/>
      <c r="Y30" s="118"/>
      <c r="Z30" s="118"/>
      <c r="AA30" s="118"/>
      <c r="AB30" s="118"/>
      <c r="AC30" s="118"/>
      <c r="AD30" s="118"/>
      <c r="AE30" s="118"/>
      <c r="AF30" s="118"/>
      <c r="AG30" s="118"/>
      <c r="AH30" s="118"/>
      <c r="AI30" s="87"/>
      <c r="AJ30" s="100"/>
      <c r="AK30" s="127" t="e">
        <f>#REF!</f>
        <v>#REF!</v>
      </c>
      <c r="AL30" s="118" t="e">
        <f>#REF!</f>
        <v>#REF!</v>
      </c>
      <c r="AM30" s="118"/>
      <c r="AN30" s="118"/>
      <c r="AO30" s="118"/>
      <c r="AP30" s="118"/>
      <c r="AQ30" s="118"/>
      <c r="AR30" s="118"/>
      <c r="AS30" s="118"/>
      <c r="AT30" s="118"/>
      <c r="AU30" s="118"/>
      <c r="AV30" s="118"/>
      <c r="AW30" s="118"/>
      <c r="AX30" s="118"/>
      <c r="AY30" s="128"/>
      <c r="AZ30" s="128"/>
      <c r="BA30" s="128"/>
      <c r="BB30" s="118" t="e">
        <f>#REF!</f>
        <v>#REF!</v>
      </c>
      <c r="BC30" s="118"/>
      <c r="BD30" s="118"/>
      <c r="BE30" s="118"/>
      <c r="BF30" s="118"/>
      <c r="BG30" s="118"/>
      <c r="BH30" s="118"/>
      <c r="BI30" s="118"/>
      <c r="BJ30" s="118"/>
      <c r="BK30" s="118"/>
      <c r="BL30" s="118"/>
      <c r="BM30" s="118"/>
      <c r="BN30" s="118"/>
      <c r="BO30" s="118"/>
      <c r="BP30" s="118"/>
      <c r="BQ30" s="129"/>
      <c r="BR30" s="95"/>
      <c r="BS30" s="95"/>
      <c r="BT30" s="97"/>
      <c r="BU30" s="97"/>
      <c r="BV30" s="97"/>
      <c r="BW30" s="97"/>
    </row>
    <row r="31" spans="1:75" s="90" customFormat="1" ht="22.5" customHeight="1" hidden="1" outlineLevel="1">
      <c r="A31" s="87">
        <f>IF(B31&lt;&gt;"",COUNTIF($B$8:B31,"."),"")</f>
      </c>
      <c r="B31" s="89"/>
      <c r="C31" s="127" t="e">
        <f>#REF!</f>
        <v>#REF!</v>
      </c>
      <c r="D31" s="118" t="e">
        <f>#REF!</f>
        <v>#REF!</v>
      </c>
      <c r="E31" s="118"/>
      <c r="F31" s="118"/>
      <c r="G31" s="118"/>
      <c r="H31" s="118"/>
      <c r="I31" s="118"/>
      <c r="J31" s="118"/>
      <c r="K31" s="118"/>
      <c r="L31" s="118"/>
      <c r="M31" s="118"/>
      <c r="N31" s="118"/>
      <c r="O31" s="118"/>
      <c r="P31" s="118"/>
      <c r="Q31" s="128"/>
      <c r="R31" s="128"/>
      <c r="S31" s="128"/>
      <c r="T31" s="118" t="e">
        <f>#REF!</f>
        <v>#REF!</v>
      </c>
      <c r="U31" s="118"/>
      <c r="V31" s="118"/>
      <c r="W31" s="118"/>
      <c r="X31" s="118"/>
      <c r="Y31" s="118"/>
      <c r="Z31" s="118"/>
      <c r="AA31" s="118"/>
      <c r="AB31" s="118"/>
      <c r="AC31" s="118"/>
      <c r="AD31" s="118"/>
      <c r="AE31" s="118"/>
      <c r="AF31" s="118"/>
      <c r="AG31" s="118"/>
      <c r="AH31" s="118"/>
      <c r="AI31" s="87"/>
      <c r="AJ31" s="100"/>
      <c r="AK31" s="127" t="e">
        <f>#REF!</f>
        <v>#REF!</v>
      </c>
      <c r="AL31" s="118" t="e">
        <f>#REF!</f>
        <v>#REF!</v>
      </c>
      <c r="AM31" s="118"/>
      <c r="AN31" s="118"/>
      <c r="AO31" s="118"/>
      <c r="AP31" s="118"/>
      <c r="AQ31" s="118"/>
      <c r="AR31" s="118"/>
      <c r="AS31" s="118"/>
      <c r="AT31" s="118"/>
      <c r="AU31" s="118"/>
      <c r="AV31" s="118"/>
      <c r="AW31" s="118"/>
      <c r="AX31" s="118"/>
      <c r="AY31" s="128"/>
      <c r="AZ31" s="128"/>
      <c r="BA31" s="128"/>
      <c r="BB31" s="118" t="e">
        <f>#REF!</f>
        <v>#REF!</v>
      </c>
      <c r="BC31" s="118"/>
      <c r="BD31" s="118"/>
      <c r="BE31" s="118"/>
      <c r="BF31" s="118"/>
      <c r="BG31" s="118"/>
      <c r="BH31" s="118"/>
      <c r="BI31" s="118"/>
      <c r="BJ31" s="118"/>
      <c r="BK31" s="118"/>
      <c r="BL31" s="118"/>
      <c r="BM31" s="118"/>
      <c r="BN31" s="118"/>
      <c r="BO31" s="118"/>
      <c r="BP31" s="118"/>
      <c r="BQ31" s="129"/>
      <c r="BR31" s="95"/>
      <c r="BS31" s="95"/>
      <c r="BT31" s="97"/>
      <c r="BU31" s="97"/>
      <c r="BV31" s="97"/>
      <c r="BW31" s="97"/>
    </row>
    <row r="32" spans="1:75" s="90" customFormat="1" ht="12" customHeight="1" hidden="1" outlineLevel="1">
      <c r="A32" s="87">
        <f>IF(B32&lt;&gt;"",COUNTIF($B$8:B32,"."),"")</f>
      </c>
      <c r="B32" s="89"/>
      <c r="C32" s="119"/>
      <c r="D32" s="119"/>
      <c r="E32" s="119"/>
      <c r="F32" s="119"/>
      <c r="G32" s="119"/>
      <c r="H32" s="119"/>
      <c r="I32" s="119"/>
      <c r="J32" s="119"/>
      <c r="K32" s="119"/>
      <c r="L32" s="119"/>
      <c r="M32" s="119"/>
      <c r="N32" s="119"/>
      <c r="O32" s="119"/>
      <c r="P32" s="119"/>
      <c r="Q32" s="128"/>
      <c r="R32" s="128"/>
      <c r="S32" s="119"/>
      <c r="T32" s="119"/>
      <c r="U32" s="119"/>
      <c r="V32" s="119"/>
      <c r="W32" s="119"/>
      <c r="X32" s="119"/>
      <c r="Y32" s="119"/>
      <c r="Z32" s="119"/>
      <c r="AA32" s="119"/>
      <c r="AB32" s="119"/>
      <c r="AC32" s="119"/>
      <c r="AD32" s="119"/>
      <c r="AE32" s="119"/>
      <c r="AF32" s="119"/>
      <c r="AG32" s="119"/>
      <c r="AH32" s="119"/>
      <c r="AI32" s="87"/>
      <c r="AJ32" s="100"/>
      <c r="AK32" s="119"/>
      <c r="AL32" s="119"/>
      <c r="AM32" s="119"/>
      <c r="AN32" s="119"/>
      <c r="AO32" s="119"/>
      <c r="AP32" s="119"/>
      <c r="AQ32" s="119"/>
      <c r="AR32" s="119"/>
      <c r="AS32" s="119"/>
      <c r="AT32" s="119"/>
      <c r="AU32" s="119"/>
      <c r="AV32" s="119"/>
      <c r="AW32" s="119"/>
      <c r="AX32" s="119"/>
      <c r="AY32" s="128"/>
      <c r="AZ32" s="128"/>
      <c r="BA32" s="119"/>
      <c r="BB32" s="119"/>
      <c r="BC32" s="119"/>
      <c r="BD32" s="119"/>
      <c r="BE32" s="119"/>
      <c r="BF32" s="119"/>
      <c r="BG32" s="119"/>
      <c r="BH32" s="119"/>
      <c r="BI32" s="119"/>
      <c r="BJ32" s="119"/>
      <c r="BK32" s="119"/>
      <c r="BL32" s="119"/>
      <c r="BM32" s="119"/>
      <c r="BN32" s="119"/>
      <c r="BO32" s="119"/>
      <c r="BP32" s="119"/>
      <c r="BQ32" s="129"/>
      <c r="BR32" s="95"/>
      <c r="BS32" s="95"/>
      <c r="BT32" s="97"/>
      <c r="BU32" s="97"/>
      <c r="BV32" s="97"/>
      <c r="BW32" s="97"/>
    </row>
    <row r="33" spans="1:75" s="90" customFormat="1" ht="15" customHeight="1" hidden="1" outlineLevel="1">
      <c r="A33" s="87">
        <f>IF(B33&lt;&gt;"",COUNTIF($B$8:B33,"."),"")</f>
      </c>
      <c r="C33" s="89" t="e">
        <f>#REF!</f>
        <v>#REF!</v>
      </c>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87"/>
      <c r="AJ33" s="100"/>
      <c r="AK33" s="124" t="e">
        <f>#REF!</f>
        <v>#REF!</v>
      </c>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19"/>
      <c r="BR33" s="120"/>
      <c r="BS33" s="120"/>
      <c r="BT33" s="97"/>
      <c r="BU33" s="97"/>
      <c r="BV33" s="97"/>
      <c r="BW33" s="97"/>
    </row>
    <row r="34" spans="1:75" s="90" customFormat="1" ht="19.5" customHeight="1" hidden="1" outlineLevel="1">
      <c r="A34" s="87">
        <f>IF(B34&lt;&gt;"",COUNTIF($B$8:B34,"."),"")</f>
      </c>
      <c r="B34" s="89"/>
      <c r="C34" s="125" t="e">
        <f>#REF!</f>
        <v>#REF!</v>
      </c>
      <c r="D34" s="104"/>
      <c r="E34" s="104"/>
      <c r="F34" s="104"/>
      <c r="G34" s="104"/>
      <c r="H34" s="104"/>
      <c r="I34" s="104"/>
      <c r="J34" s="104"/>
      <c r="K34" s="104"/>
      <c r="L34" s="104"/>
      <c r="M34" s="104"/>
      <c r="N34" s="104"/>
      <c r="O34" s="104"/>
      <c r="P34" s="104"/>
      <c r="T34" s="109" t="e">
        <f>#REF!</f>
        <v>#REF!</v>
      </c>
      <c r="U34" s="104"/>
      <c r="V34" s="105"/>
      <c r="W34" s="105"/>
      <c r="X34" s="105"/>
      <c r="Y34" s="105"/>
      <c r="Z34" s="105"/>
      <c r="AA34" s="105"/>
      <c r="AB34" s="105"/>
      <c r="AC34" s="105"/>
      <c r="AD34" s="105"/>
      <c r="AE34" s="105"/>
      <c r="AF34" s="105"/>
      <c r="AG34" s="105"/>
      <c r="AH34" s="105"/>
      <c r="AI34" s="87"/>
      <c r="AJ34" s="100"/>
      <c r="AK34" s="125" t="e">
        <f>#REF!</f>
        <v>#REF!</v>
      </c>
      <c r="AL34" s="104"/>
      <c r="AM34" s="104"/>
      <c r="AN34" s="104"/>
      <c r="AO34" s="104"/>
      <c r="AP34" s="104"/>
      <c r="AQ34" s="104"/>
      <c r="AR34" s="104"/>
      <c r="AS34" s="104"/>
      <c r="AT34" s="104"/>
      <c r="AU34" s="104"/>
      <c r="AV34" s="104"/>
      <c r="AW34" s="104"/>
      <c r="AX34" s="104"/>
      <c r="BB34" s="109" t="e">
        <f>#REF!</f>
        <v>#REF!</v>
      </c>
      <c r="BC34" s="104"/>
      <c r="BD34" s="105"/>
      <c r="BE34" s="105"/>
      <c r="BF34" s="105"/>
      <c r="BG34" s="105"/>
      <c r="BH34" s="105"/>
      <c r="BI34" s="105"/>
      <c r="BJ34" s="105"/>
      <c r="BK34" s="105"/>
      <c r="BL34" s="105"/>
      <c r="BM34" s="105"/>
      <c r="BN34" s="105"/>
      <c r="BO34" s="105"/>
      <c r="BP34" s="105"/>
      <c r="BQ34" s="91"/>
      <c r="BR34" s="95"/>
      <c r="BS34" s="95"/>
      <c r="BT34" s="97"/>
      <c r="BU34" s="97"/>
      <c r="BV34" s="97"/>
      <c r="BW34" s="97"/>
    </row>
    <row r="35" spans="1:75" s="90" customFormat="1" ht="10.5" customHeight="1" hidden="1" outlineLevel="1">
      <c r="A35" s="87"/>
      <c r="B35" s="89"/>
      <c r="C35" s="126"/>
      <c r="T35" s="89"/>
      <c r="V35" s="91"/>
      <c r="W35" s="91"/>
      <c r="X35" s="91"/>
      <c r="Y35" s="91"/>
      <c r="Z35" s="91"/>
      <c r="AA35" s="91"/>
      <c r="AB35" s="91"/>
      <c r="AC35" s="91"/>
      <c r="AD35" s="91"/>
      <c r="AE35" s="91"/>
      <c r="AF35" s="91"/>
      <c r="AG35" s="91"/>
      <c r="AH35" s="91"/>
      <c r="AI35" s="87"/>
      <c r="AJ35" s="100"/>
      <c r="AK35" s="126"/>
      <c r="BB35" s="89"/>
      <c r="BD35" s="91"/>
      <c r="BE35" s="91"/>
      <c r="BF35" s="91"/>
      <c r="BG35" s="91"/>
      <c r="BH35" s="91"/>
      <c r="BI35" s="91"/>
      <c r="BJ35" s="91"/>
      <c r="BK35" s="91"/>
      <c r="BL35" s="91"/>
      <c r="BM35" s="91"/>
      <c r="BN35" s="91"/>
      <c r="BO35" s="91"/>
      <c r="BP35" s="91"/>
      <c r="BQ35" s="91"/>
      <c r="BR35" s="95"/>
      <c r="BS35" s="95"/>
      <c r="BT35" s="97"/>
      <c r="BU35" s="97"/>
      <c r="BV35" s="97"/>
      <c r="BW35" s="97"/>
    </row>
    <row r="36" spans="1:75" s="90" customFormat="1" ht="22.5" customHeight="1" hidden="1" outlineLevel="1">
      <c r="A36" s="87">
        <f>IF(B36&lt;&gt;"",COUNTIF($B$8:B36,"."),"")</f>
      </c>
      <c r="B36" s="89"/>
      <c r="C36" s="127" t="e">
        <f>#REF!</f>
        <v>#REF!</v>
      </c>
      <c r="D36" s="118" t="e">
        <f>#REF!</f>
        <v>#REF!</v>
      </c>
      <c r="E36" s="118"/>
      <c r="F36" s="118"/>
      <c r="G36" s="118"/>
      <c r="H36" s="118"/>
      <c r="I36" s="118"/>
      <c r="J36" s="118"/>
      <c r="K36" s="118"/>
      <c r="L36" s="118"/>
      <c r="M36" s="118"/>
      <c r="N36" s="118"/>
      <c r="O36" s="118"/>
      <c r="P36" s="118"/>
      <c r="Q36" s="128"/>
      <c r="R36" s="128"/>
      <c r="S36" s="128"/>
      <c r="T36" s="118" t="e">
        <f>#REF!</f>
        <v>#REF!</v>
      </c>
      <c r="U36" s="118"/>
      <c r="V36" s="118"/>
      <c r="W36" s="118"/>
      <c r="X36" s="118"/>
      <c r="Y36" s="118"/>
      <c r="Z36" s="118"/>
      <c r="AA36" s="118"/>
      <c r="AB36" s="118"/>
      <c r="AC36" s="118"/>
      <c r="AD36" s="118"/>
      <c r="AE36" s="118"/>
      <c r="AF36" s="118"/>
      <c r="AG36" s="118"/>
      <c r="AH36" s="118"/>
      <c r="AI36" s="87"/>
      <c r="AJ36" s="100"/>
      <c r="AK36" s="127" t="e">
        <f>#REF!</f>
        <v>#REF!</v>
      </c>
      <c r="AL36" s="118" t="e">
        <f>#REF!</f>
        <v>#REF!</v>
      </c>
      <c r="AM36" s="118"/>
      <c r="AN36" s="118"/>
      <c r="AO36" s="118"/>
      <c r="AP36" s="118"/>
      <c r="AQ36" s="118"/>
      <c r="AR36" s="118"/>
      <c r="AS36" s="118"/>
      <c r="AT36" s="118"/>
      <c r="AU36" s="118"/>
      <c r="AV36" s="118"/>
      <c r="AW36" s="118"/>
      <c r="AX36" s="118"/>
      <c r="AY36" s="128"/>
      <c r="AZ36" s="128"/>
      <c r="BA36" s="128"/>
      <c r="BB36" s="118" t="e">
        <f>#REF!</f>
        <v>#REF!</v>
      </c>
      <c r="BC36" s="118"/>
      <c r="BD36" s="118"/>
      <c r="BE36" s="118"/>
      <c r="BF36" s="118"/>
      <c r="BG36" s="118"/>
      <c r="BH36" s="118"/>
      <c r="BI36" s="118"/>
      <c r="BJ36" s="118"/>
      <c r="BK36" s="118"/>
      <c r="BL36" s="118"/>
      <c r="BM36" s="118"/>
      <c r="BN36" s="118"/>
      <c r="BO36" s="118"/>
      <c r="BP36" s="118"/>
      <c r="BQ36" s="129"/>
      <c r="BR36" s="95"/>
      <c r="BS36" s="95"/>
      <c r="BT36" s="97"/>
      <c r="BU36" s="97"/>
      <c r="BV36" s="97"/>
      <c r="BW36" s="97"/>
    </row>
    <row r="37" spans="1:75" s="90" customFormat="1" ht="22.5" customHeight="1" hidden="1" outlineLevel="1">
      <c r="A37" s="87">
        <f>IF(B37&lt;&gt;"",COUNTIF($B$8:B37,"."),"")</f>
      </c>
      <c r="B37" s="89"/>
      <c r="C37" s="127" t="e">
        <f>#REF!</f>
        <v>#REF!</v>
      </c>
      <c r="D37" s="118" t="e">
        <f>#REF!</f>
        <v>#REF!</v>
      </c>
      <c r="E37" s="118"/>
      <c r="F37" s="118"/>
      <c r="G37" s="118"/>
      <c r="H37" s="118"/>
      <c r="I37" s="118"/>
      <c r="J37" s="118"/>
      <c r="K37" s="118"/>
      <c r="L37" s="118"/>
      <c r="M37" s="118"/>
      <c r="N37" s="118"/>
      <c r="O37" s="118"/>
      <c r="P37" s="118"/>
      <c r="Q37" s="128"/>
      <c r="R37" s="128"/>
      <c r="S37" s="128"/>
      <c r="T37" s="118" t="e">
        <f>#REF!</f>
        <v>#REF!</v>
      </c>
      <c r="U37" s="118"/>
      <c r="V37" s="118"/>
      <c r="W37" s="118"/>
      <c r="X37" s="118"/>
      <c r="Y37" s="118"/>
      <c r="Z37" s="118"/>
      <c r="AA37" s="118"/>
      <c r="AB37" s="118"/>
      <c r="AC37" s="118"/>
      <c r="AD37" s="118"/>
      <c r="AE37" s="118"/>
      <c r="AF37" s="118"/>
      <c r="AG37" s="118"/>
      <c r="AH37" s="118"/>
      <c r="AI37" s="87"/>
      <c r="AJ37" s="100"/>
      <c r="AK37" s="127" t="e">
        <f>#REF!</f>
        <v>#REF!</v>
      </c>
      <c r="AL37" s="118" t="e">
        <f>#REF!</f>
        <v>#REF!</v>
      </c>
      <c r="AM37" s="118"/>
      <c r="AN37" s="118"/>
      <c r="AO37" s="118"/>
      <c r="AP37" s="118"/>
      <c r="AQ37" s="118"/>
      <c r="AR37" s="118"/>
      <c r="AS37" s="118"/>
      <c r="AT37" s="118"/>
      <c r="AU37" s="118"/>
      <c r="AV37" s="118"/>
      <c r="AW37" s="118"/>
      <c r="AX37" s="118"/>
      <c r="AY37" s="128"/>
      <c r="AZ37" s="128"/>
      <c r="BA37" s="128"/>
      <c r="BB37" s="118" t="e">
        <f>#REF!</f>
        <v>#REF!</v>
      </c>
      <c r="BC37" s="118"/>
      <c r="BD37" s="118"/>
      <c r="BE37" s="118"/>
      <c r="BF37" s="118"/>
      <c r="BG37" s="118"/>
      <c r="BH37" s="118"/>
      <c r="BI37" s="118"/>
      <c r="BJ37" s="118"/>
      <c r="BK37" s="118"/>
      <c r="BL37" s="118"/>
      <c r="BM37" s="118"/>
      <c r="BN37" s="118"/>
      <c r="BO37" s="118"/>
      <c r="BP37" s="118"/>
      <c r="BQ37" s="129"/>
      <c r="BR37" s="95"/>
      <c r="BS37" s="95"/>
      <c r="BT37" s="97"/>
      <c r="BU37" s="97"/>
      <c r="BV37" s="97"/>
      <c r="BW37" s="97"/>
    </row>
    <row r="38" spans="1:75" s="90" customFormat="1" ht="12" customHeight="1" collapsed="1">
      <c r="A38" s="87">
        <f>IF(B38&lt;&gt;"",COUNTIF($B$8:B38,"."),"")</f>
      </c>
      <c r="B38" s="89"/>
      <c r="C38" s="89"/>
      <c r="V38" s="91"/>
      <c r="W38" s="91"/>
      <c r="X38" s="91"/>
      <c r="Y38" s="91"/>
      <c r="Z38" s="91"/>
      <c r="AA38" s="91"/>
      <c r="AB38" s="91"/>
      <c r="AC38" s="91"/>
      <c r="AD38" s="91"/>
      <c r="AE38" s="91"/>
      <c r="AF38" s="91"/>
      <c r="AG38" s="91"/>
      <c r="AH38" s="91"/>
      <c r="AI38" s="87"/>
      <c r="AJ38" s="100"/>
      <c r="AK38" s="89"/>
      <c r="BD38" s="91"/>
      <c r="BE38" s="91"/>
      <c r="BF38" s="91"/>
      <c r="BG38" s="91"/>
      <c r="BH38" s="91"/>
      <c r="BI38" s="91"/>
      <c r="BJ38" s="91"/>
      <c r="BK38" s="91"/>
      <c r="BL38" s="91"/>
      <c r="BM38" s="91"/>
      <c r="BN38" s="91"/>
      <c r="BO38" s="91"/>
      <c r="BP38" s="91"/>
      <c r="BQ38" s="91"/>
      <c r="BR38" s="95"/>
      <c r="BS38" s="95"/>
      <c r="BT38" s="97"/>
      <c r="BU38" s="97"/>
      <c r="BV38" s="97"/>
      <c r="BW38" s="97"/>
    </row>
    <row r="39" spans="1:75" s="90" customFormat="1" ht="15" customHeight="1">
      <c r="A39" s="87">
        <f>IF(B39&lt;&gt;"",COUNTIF($B$8:B39,"."),"")</f>
      </c>
      <c r="B39" s="89"/>
      <c r="C39" s="89" t="s">
        <v>272</v>
      </c>
      <c r="V39" s="91"/>
      <c r="W39" s="91"/>
      <c r="X39" s="91"/>
      <c r="Y39" s="91"/>
      <c r="Z39" s="91"/>
      <c r="AA39" s="91"/>
      <c r="AB39" s="91"/>
      <c r="AC39" s="91"/>
      <c r="AD39" s="91"/>
      <c r="AE39" s="91"/>
      <c r="AF39" s="91"/>
      <c r="AG39" s="91"/>
      <c r="AH39" s="91"/>
      <c r="AI39" s="87"/>
      <c r="AJ39" s="100"/>
      <c r="AK39" s="89" t="s">
        <v>273</v>
      </c>
      <c r="BD39" s="91"/>
      <c r="BE39" s="91"/>
      <c r="BF39" s="91"/>
      <c r="BG39" s="91"/>
      <c r="BH39" s="91"/>
      <c r="BI39" s="91"/>
      <c r="BJ39" s="91"/>
      <c r="BK39" s="91"/>
      <c r="BL39" s="91"/>
      <c r="BM39" s="91"/>
      <c r="BN39" s="91"/>
      <c r="BO39" s="91"/>
      <c r="BP39" s="91"/>
      <c r="BQ39" s="91"/>
      <c r="BR39" s="95"/>
      <c r="BS39" s="95"/>
      <c r="BT39" s="97"/>
      <c r="BU39" s="97"/>
      <c r="BV39" s="97"/>
      <c r="BW39" s="97"/>
    </row>
    <row r="40" spans="1:75" s="90" customFormat="1" ht="21.75" customHeight="1">
      <c r="A40" s="87">
        <f>IF(B40&lt;&gt;"",COUNTIF($B$8:B40,"."),"")</f>
      </c>
      <c r="B40" s="89"/>
      <c r="C40" s="118" t="str">
        <f>"Lĩnh vực kinh doanh của Công ty là: "&amp;'[1]TK'!D9&amp;"."</f>
        <v>Lĩnh vực kinh doanh của Công ty là: chứng khoán.</v>
      </c>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87"/>
      <c r="AJ40" s="100"/>
      <c r="AK40" s="118" t="str">
        <f>"Principal activities of the Company are: "&amp;'[1]TK'!E9&amp;"."</f>
        <v>Principal activities of the Company are: Securities Trading.</v>
      </c>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9"/>
      <c r="BR40" s="120"/>
      <c r="BS40" s="120"/>
      <c r="BT40" s="97"/>
      <c r="BU40" s="97"/>
      <c r="BV40" s="97"/>
      <c r="BW40" s="97"/>
    </row>
    <row r="41" spans="1:75" s="90" customFormat="1" ht="12" customHeight="1">
      <c r="A41" s="87">
        <f>IF(B41&lt;&gt;"",COUNTIF($B$8:B41,"."),"")</f>
      </c>
      <c r="B41" s="89"/>
      <c r="C41" s="89"/>
      <c r="V41" s="91"/>
      <c r="W41" s="91"/>
      <c r="X41" s="91"/>
      <c r="Y41" s="91"/>
      <c r="Z41" s="91"/>
      <c r="AA41" s="91"/>
      <c r="AB41" s="91"/>
      <c r="AC41" s="91"/>
      <c r="AD41" s="91"/>
      <c r="AE41" s="91"/>
      <c r="AF41" s="91"/>
      <c r="AG41" s="91"/>
      <c r="AH41" s="91"/>
      <c r="AI41" s="87"/>
      <c r="AJ41" s="100"/>
      <c r="AK41" s="89"/>
      <c r="BD41" s="91"/>
      <c r="BE41" s="91"/>
      <c r="BF41" s="91"/>
      <c r="BG41" s="91"/>
      <c r="BH41" s="91"/>
      <c r="BI41" s="91"/>
      <c r="BJ41" s="91"/>
      <c r="BK41" s="91"/>
      <c r="BL41" s="91"/>
      <c r="BM41" s="91"/>
      <c r="BN41" s="91"/>
      <c r="BO41" s="91"/>
      <c r="BP41" s="91"/>
      <c r="BQ41" s="91"/>
      <c r="BR41" s="95"/>
      <c r="BS41" s="95"/>
      <c r="BT41" s="97"/>
      <c r="BU41" s="97"/>
      <c r="BV41" s="97"/>
      <c r="BW41" s="97"/>
    </row>
    <row r="42" spans="1:75" s="90" customFormat="1" ht="15" customHeight="1">
      <c r="A42" s="87">
        <f>IF(B42&lt;&gt;"",COUNTIF($B$8:B42,"."),"")</f>
      </c>
      <c r="B42" s="89"/>
      <c r="C42" s="130" t="s">
        <v>274</v>
      </c>
      <c r="V42" s="91"/>
      <c r="W42" s="91"/>
      <c r="X42" s="91"/>
      <c r="Y42" s="91"/>
      <c r="Z42" s="91"/>
      <c r="AA42" s="91"/>
      <c r="AB42" s="91"/>
      <c r="AC42" s="91"/>
      <c r="AD42" s="91"/>
      <c r="AE42" s="91"/>
      <c r="AF42" s="91"/>
      <c r="AG42" s="91"/>
      <c r="AH42" s="91"/>
      <c r="AI42" s="87"/>
      <c r="AJ42" s="100"/>
      <c r="AK42" s="130" t="s">
        <v>275</v>
      </c>
      <c r="BD42" s="91"/>
      <c r="BE42" s="91"/>
      <c r="BF42" s="91"/>
      <c r="BG42" s="91"/>
      <c r="BH42" s="91"/>
      <c r="BI42" s="91"/>
      <c r="BJ42" s="91"/>
      <c r="BK42" s="91"/>
      <c r="BL42" s="91"/>
      <c r="BM42" s="91"/>
      <c r="BN42" s="91"/>
      <c r="BO42" s="91"/>
      <c r="BP42" s="91"/>
      <c r="BQ42" s="91"/>
      <c r="BR42" s="95"/>
      <c r="BS42" s="95"/>
      <c r="BT42" s="97"/>
      <c r="BU42" s="97"/>
      <c r="BV42" s="97"/>
      <c r="BW42" s="97"/>
    </row>
    <row r="43" spans="1:75" s="90" customFormat="1" ht="54.75" customHeight="1">
      <c r="A43" s="87">
        <f>IF(B43&lt;&gt;"",COUNTIF($B$8:B43,"."),"")</f>
      </c>
      <c r="B43" s="89"/>
      <c r="C43" s="118" t="s">
        <v>276</v>
      </c>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87"/>
      <c r="AJ43" s="100"/>
      <c r="AK43" s="118" t="e">
        <f>#REF!</f>
        <v>#REF!</v>
      </c>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9"/>
      <c r="BR43" s="95"/>
      <c r="BS43" s="95"/>
      <c r="BT43" s="97"/>
      <c r="BU43" s="97"/>
      <c r="BV43" s="97"/>
      <c r="BW43" s="97"/>
    </row>
    <row r="44" spans="1:75" s="90" customFormat="1" ht="19.5" customHeight="1">
      <c r="A44" s="87">
        <f>IF(B44&lt;&gt;"",COUNTIF($B$8:B44,"."),"")</f>
      </c>
      <c r="B44" s="89"/>
      <c r="C44" s="122" t="str">
        <f>'[1]BCaoBGD'!A61</f>
        <v>-</v>
      </c>
      <c r="D44" s="118" t="str">
        <f>'[1]BCaoBGD'!B61</f>
        <v>Môi giới chứng khoán;</v>
      </c>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87"/>
      <c r="AJ44" s="100"/>
      <c r="AK44" s="122" t="s">
        <v>277</v>
      </c>
      <c r="AL44" s="118" t="e">
        <f>#REF!</f>
        <v>#REF!</v>
      </c>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9"/>
      <c r="BR44" s="95"/>
      <c r="BS44" s="95"/>
      <c r="BT44" s="97"/>
      <c r="BU44" s="97"/>
      <c r="BV44" s="97"/>
      <c r="BW44" s="97"/>
    </row>
    <row r="45" spans="1:75" s="90" customFormat="1" ht="19.5" customHeight="1">
      <c r="A45" s="87">
        <f>IF(B45&lt;&gt;"",COUNTIF($B$8:B45,"."),"")</f>
      </c>
      <c r="B45" s="89"/>
      <c r="C45" s="122" t="str">
        <f>'[1]BCaoBGD'!A62</f>
        <v>-</v>
      </c>
      <c r="D45" s="118" t="str">
        <f>'[1]BCaoBGD'!B62</f>
        <v>Tự doanh chứng khoán;</v>
      </c>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87"/>
      <c r="AJ45" s="100"/>
      <c r="AK45" s="122" t="s">
        <v>277</v>
      </c>
      <c r="AL45" s="118" t="e">
        <f>#REF!</f>
        <v>#REF!</v>
      </c>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9"/>
      <c r="BR45" s="95"/>
      <c r="BS45" s="95"/>
      <c r="BT45" s="97"/>
      <c r="BU45" s="97"/>
      <c r="BV45" s="97"/>
      <c r="BW45" s="97"/>
    </row>
    <row r="46" spans="1:75" s="90" customFormat="1" ht="19.5" customHeight="1">
      <c r="A46" s="87">
        <f>IF(B46&lt;&gt;"",COUNTIF($B$8:B46,"."),"")</f>
      </c>
      <c r="B46" s="89"/>
      <c r="C46" s="122" t="str">
        <f>'[1]BCaoBGD'!A65</f>
        <v>-</v>
      </c>
      <c r="D46" s="118" t="str">
        <f>'[1]BCaoBGD'!B65</f>
        <v>Tư vấn tài chính và đầu tư chứng khoán;</v>
      </c>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87"/>
      <c r="AJ46" s="100"/>
      <c r="AK46" s="122" t="s">
        <v>277</v>
      </c>
      <c r="AL46" s="118" t="e">
        <f>#REF!</f>
        <v>#REF!</v>
      </c>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9"/>
      <c r="BR46" s="95"/>
      <c r="BS46" s="95"/>
      <c r="BT46" s="97"/>
      <c r="BU46" s="97"/>
      <c r="BV46" s="97"/>
      <c r="BW46" s="97"/>
    </row>
    <row r="47" spans="1:75" s="90" customFormat="1" ht="19.5" customHeight="1">
      <c r="A47" s="87">
        <f>IF(B47&lt;&gt;"",COUNTIF($B$8:B47,"."),"")</f>
      </c>
      <c r="B47" s="89"/>
      <c r="C47" s="122" t="str">
        <f>'[1]BCaoBGD'!A66</f>
        <v>-</v>
      </c>
      <c r="D47" s="118" t="str">
        <f>'[1]BCaoBGD'!B66</f>
        <v>Lưu ký chứng khoán.</v>
      </c>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87"/>
      <c r="AJ47" s="100"/>
      <c r="AK47" s="122" t="s">
        <v>277</v>
      </c>
      <c r="AL47" s="118" t="e">
        <f>#REF!</f>
        <v>#REF!</v>
      </c>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9"/>
      <c r="BR47" s="95"/>
      <c r="BS47" s="95"/>
      <c r="BT47" s="97"/>
      <c r="BU47" s="97"/>
      <c r="BV47" s="97"/>
      <c r="BW47" s="97"/>
    </row>
    <row r="48" spans="1:75" s="90" customFormat="1" ht="12" customHeight="1" hidden="1" outlineLevel="1">
      <c r="A48" s="87">
        <f>IF(B48&lt;&gt;"",COUNTIF($B$8:B48,"."),"")</f>
      </c>
      <c r="B48" s="89"/>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87"/>
      <c r="AJ48" s="100"/>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91"/>
      <c r="BR48" s="95"/>
      <c r="BS48" s="95"/>
      <c r="BT48" s="97"/>
      <c r="BU48" s="97"/>
      <c r="BV48" s="97"/>
      <c r="BW48" s="97"/>
    </row>
    <row r="49" spans="1:75" s="90" customFormat="1" ht="15" customHeight="1" hidden="1" outlineLevel="1">
      <c r="A49" s="87"/>
      <c r="B49" s="89"/>
      <c r="C49" s="130" t="s">
        <v>278</v>
      </c>
      <c r="V49" s="91"/>
      <c r="W49" s="91"/>
      <c r="X49" s="91"/>
      <c r="Y49" s="91"/>
      <c r="Z49" s="91"/>
      <c r="AA49" s="91"/>
      <c r="AB49" s="91"/>
      <c r="AC49" s="91"/>
      <c r="AD49" s="91"/>
      <c r="AE49" s="91"/>
      <c r="AF49" s="91"/>
      <c r="AG49" s="91"/>
      <c r="AH49" s="91"/>
      <c r="AI49" s="87"/>
      <c r="AJ49" s="100"/>
      <c r="AK49" s="130"/>
      <c r="BD49" s="91"/>
      <c r="BE49" s="91"/>
      <c r="BF49" s="91"/>
      <c r="BG49" s="91"/>
      <c r="BH49" s="91"/>
      <c r="BI49" s="91"/>
      <c r="BJ49" s="91"/>
      <c r="BK49" s="91"/>
      <c r="BL49" s="91"/>
      <c r="BM49" s="91"/>
      <c r="BN49" s="91"/>
      <c r="BO49" s="91"/>
      <c r="BP49" s="91"/>
      <c r="BQ49" s="91"/>
      <c r="BR49" s="95"/>
      <c r="BS49" s="95"/>
      <c r="BT49" s="97"/>
      <c r="BU49" s="97"/>
      <c r="BV49" s="97"/>
      <c r="BW49" s="97"/>
    </row>
    <row r="50" spans="1:75" s="90" customFormat="1" ht="24.75" customHeight="1" hidden="1" outlineLevel="1">
      <c r="A50" s="87"/>
      <c r="B50" s="89"/>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87"/>
      <c r="AJ50" s="100"/>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91"/>
      <c r="BR50" s="95"/>
      <c r="BS50" s="95"/>
      <c r="BT50" s="97"/>
      <c r="BU50" s="97"/>
      <c r="BV50" s="97"/>
      <c r="BW50" s="97"/>
    </row>
    <row r="51" spans="1:75" s="90" customFormat="1" ht="12" customHeight="1" hidden="1" outlineLevel="1">
      <c r="A51" s="87"/>
      <c r="B51" s="89"/>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87"/>
      <c r="AJ51" s="100"/>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91"/>
      <c r="BR51" s="95"/>
      <c r="BS51" s="95"/>
      <c r="BT51" s="97"/>
      <c r="BU51" s="97"/>
      <c r="BV51" s="97"/>
      <c r="BW51" s="97"/>
    </row>
    <row r="52" spans="1:75" s="90" customFormat="1" ht="15" customHeight="1" hidden="1" outlineLevel="1">
      <c r="A52" s="87"/>
      <c r="B52" s="89"/>
      <c r="C52" s="130" t="s">
        <v>279</v>
      </c>
      <c r="V52" s="91"/>
      <c r="W52" s="91"/>
      <c r="X52" s="91"/>
      <c r="Y52" s="91"/>
      <c r="Z52" s="91"/>
      <c r="AA52" s="91"/>
      <c r="AB52" s="91"/>
      <c r="AC52" s="91"/>
      <c r="AD52" s="91"/>
      <c r="AE52" s="91"/>
      <c r="AF52" s="91"/>
      <c r="AG52" s="91"/>
      <c r="AH52" s="91"/>
      <c r="AI52" s="87"/>
      <c r="AJ52" s="100"/>
      <c r="AK52" s="130" t="s">
        <v>280</v>
      </c>
      <c r="BD52" s="91"/>
      <c r="BE52" s="91"/>
      <c r="BF52" s="91"/>
      <c r="BG52" s="91"/>
      <c r="BH52" s="91"/>
      <c r="BI52" s="91"/>
      <c r="BJ52" s="91"/>
      <c r="BK52" s="91"/>
      <c r="BL52" s="91"/>
      <c r="BM52" s="91"/>
      <c r="BN52" s="91"/>
      <c r="BO52" s="91"/>
      <c r="BP52" s="91"/>
      <c r="BQ52" s="91"/>
      <c r="BR52" s="95"/>
      <c r="BS52" s="95"/>
      <c r="BT52" s="97"/>
      <c r="BU52" s="97"/>
      <c r="BV52" s="97"/>
      <c r="BW52" s="97"/>
    </row>
    <row r="53" spans="1:75" s="90" customFormat="1" ht="24.75" customHeight="1" hidden="1" outlineLevel="1">
      <c r="A53" s="87"/>
      <c r="B53" s="89"/>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87"/>
      <c r="AJ53" s="100"/>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91"/>
      <c r="BR53" s="95"/>
      <c r="BS53" s="95"/>
      <c r="BT53" s="97"/>
      <c r="BU53" s="97"/>
      <c r="BV53" s="97"/>
      <c r="BW53" s="97"/>
    </row>
    <row r="54" spans="1:75" s="90" customFormat="1" ht="12" customHeight="1" collapsed="1">
      <c r="A54" s="87"/>
      <c r="B54" s="89"/>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87"/>
      <c r="AJ54" s="100"/>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2"/>
      <c r="BQ54" s="91"/>
      <c r="BR54" s="95"/>
      <c r="BS54" s="95"/>
      <c r="BT54" s="97"/>
      <c r="BU54" s="97"/>
      <c r="BV54" s="97"/>
      <c r="BW54" s="97"/>
    </row>
    <row r="55" spans="1:75" s="90" customFormat="1" ht="15" customHeight="1">
      <c r="A55" s="87">
        <f>IF(B55&lt;&gt;"",COUNTIF($B$8:B55,"."),"")</f>
        <v>2</v>
      </c>
      <c r="B55" s="89" t="s">
        <v>265</v>
      </c>
      <c r="C55" s="89" t="s">
        <v>281</v>
      </c>
      <c r="V55" s="91"/>
      <c r="W55" s="91"/>
      <c r="X55" s="91"/>
      <c r="Y55" s="91"/>
      <c r="Z55" s="91"/>
      <c r="AA55" s="91"/>
      <c r="AB55" s="91"/>
      <c r="AC55" s="91"/>
      <c r="AD55" s="91"/>
      <c r="AE55" s="91"/>
      <c r="AF55" s="91"/>
      <c r="AG55" s="91"/>
      <c r="AH55" s="91"/>
      <c r="AI55" s="87">
        <f>A55</f>
        <v>2</v>
      </c>
      <c r="AJ55" s="100" t="str">
        <f>B55</f>
        <v>.</v>
      </c>
      <c r="AK55" s="89" t="s">
        <v>282</v>
      </c>
      <c r="BD55" s="91"/>
      <c r="BE55" s="91"/>
      <c r="BF55" s="91"/>
      <c r="BG55" s="91"/>
      <c r="BH55" s="91"/>
      <c r="BI55" s="91"/>
      <c r="BJ55" s="91"/>
      <c r="BK55" s="91"/>
      <c r="BL55" s="91"/>
      <c r="BM55" s="91"/>
      <c r="BN55" s="91"/>
      <c r="BO55" s="91"/>
      <c r="BP55" s="91"/>
      <c r="BQ55" s="91"/>
      <c r="BR55" s="95"/>
      <c r="BS55" s="95"/>
      <c r="BT55" s="97"/>
      <c r="BU55" s="97"/>
      <c r="BV55" s="97"/>
      <c r="BW55" s="97"/>
    </row>
    <row r="56" spans="1:75" s="90" customFormat="1" ht="23.25" customHeight="1">
      <c r="A56" s="87">
        <f>IF(B56&lt;&gt;"",COUNTIF($B$8:B56,"."),"")</f>
      </c>
      <c r="B56" s="89"/>
      <c r="C56" s="130" t="s">
        <v>283</v>
      </c>
      <c r="V56" s="91"/>
      <c r="W56" s="91"/>
      <c r="X56" s="91"/>
      <c r="Y56" s="91"/>
      <c r="Z56" s="91"/>
      <c r="AA56" s="91"/>
      <c r="AB56" s="91"/>
      <c r="AC56" s="91"/>
      <c r="AD56" s="91"/>
      <c r="AE56" s="91"/>
      <c r="AF56" s="91"/>
      <c r="AG56" s="91"/>
      <c r="AH56" s="91"/>
      <c r="AI56" s="87"/>
      <c r="AJ56" s="100"/>
      <c r="AK56" s="130" t="s">
        <v>284</v>
      </c>
      <c r="BD56" s="91"/>
      <c r="BE56" s="91"/>
      <c r="BF56" s="91"/>
      <c r="BG56" s="91"/>
      <c r="BH56" s="91"/>
      <c r="BI56" s="91"/>
      <c r="BJ56" s="91"/>
      <c r="BK56" s="91"/>
      <c r="BL56" s="91"/>
      <c r="BM56" s="91"/>
      <c r="BN56" s="91"/>
      <c r="BO56" s="91"/>
      <c r="BP56" s="91"/>
      <c r="BQ56" s="91"/>
      <c r="BR56" s="95"/>
      <c r="BS56" s="95"/>
      <c r="BT56" s="97"/>
      <c r="BU56" s="97"/>
      <c r="BV56" s="97"/>
      <c r="BW56" s="97"/>
    </row>
    <row r="57" spans="1:75" s="90" customFormat="1" ht="23.25" customHeight="1">
      <c r="A57" s="87">
        <f>IF(B57&lt;&gt;"",COUNTIF($B$8:B57,"."),"")</f>
      </c>
      <c r="B57" s="89"/>
      <c r="C57" s="118" t="s">
        <v>285</v>
      </c>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87"/>
      <c r="AJ57" s="100"/>
      <c r="AK57" s="118" t="s">
        <v>286</v>
      </c>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9"/>
      <c r="BR57" s="95"/>
      <c r="BS57" s="95"/>
      <c r="BT57" s="97"/>
      <c r="BU57" s="97"/>
      <c r="BV57" s="97"/>
      <c r="BW57" s="97"/>
    </row>
    <row r="58" spans="1:75" s="90" customFormat="1" ht="22.5" customHeight="1">
      <c r="A58" s="87">
        <f>IF(B58&lt;&gt;"",COUNTIF($B$8:B58,"."),"")</f>
      </c>
      <c r="B58" s="89"/>
      <c r="C58" s="131" t="s">
        <v>287</v>
      </c>
      <c r="V58" s="91"/>
      <c r="W58" s="91"/>
      <c r="X58" s="91"/>
      <c r="Y58" s="91"/>
      <c r="Z58" s="91"/>
      <c r="AA58" s="91"/>
      <c r="AB58" s="91"/>
      <c r="AC58" s="91"/>
      <c r="AD58" s="91"/>
      <c r="AE58" s="91"/>
      <c r="AF58" s="91"/>
      <c r="AG58" s="91"/>
      <c r="AH58" s="91"/>
      <c r="AI58" s="87"/>
      <c r="AJ58" s="100"/>
      <c r="AK58" s="131" t="s">
        <v>288</v>
      </c>
      <c r="BD58" s="91"/>
      <c r="BE58" s="91"/>
      <c r="BF58" s="91"/>
      <c r="BG58" s="91"/>
      <c r="BH58" s="91"/>
      <c r="BI58" s="91"/>
      <c r="BJ58" s="91"/>
      <c r="BK58" s="91"/>
      <c r="BL58" s="91"/>
      <c r="BM58" s="91"/>
      <c r="BN58" s="91"/>
      <c r="BO58" s="91"/>
      <c r="BP58" s="91"/>
      <c r="BQ58" s="91"/>
      <c r="BR58" s="95"/>
      <c r="BS58" s="95"/>
      <c r="BT58" s="97"/>
      <c r="BU58" s="97"/>
      <c r="BV58" s="97"/>
      <c r="BW58" s="97"/>
    </row>
    <row r="59" spans="1:75" s="90" customFormat="1" ht="12" customHeight="1">
      <c r="A59" s="87">
        <f>IF(B59&lt;&gt;"",COUNTIF($B$8:B59,"."),"")</f>
      </c>
      <c r="B59" s="89"/>
      <c r="V59" s="91"/>
      <c r="W59" s="91"/>
      <c r="X59" s="91"/>
      <c r="Y59" s="91"/>
      <c r="Z59" s="91"/>
      <c r="AA59" s="91"/>
      <c r="AB59" s="91"/>
      <c r="AC59" s="91"/>
      <c r="AD59" s="91"/>
      <c r="AE59" s="91"/>
      <c r="AF59" s="91"/>
      <c r="AG59" s="91"/>
      <c r="AH59" s="91"/>
      <c r="AI59" s="87"/>
      <c r="AJ59" s="100"/>
      <c r="BD59" s="91"/>
      <c r="BE59" s="91"/>
      <c r="BF59" s="91"/>
      <c r="BG59" s="91"/>
      <c r="BH59" s="91"/>
      <c r="BI59" s="91"/>
      <c r="BJ59" s="91"/>
      <c r="BK59" s="91"/>
      <c r="BL59" s="91"/>
      <c r="BM59" s="91"/>
      <c r="BN59" s="91"/>
      <c r="BO59" s="91"/>
      <c r="BP59" s="91"/>
      <c r="BQ59" s="91"/>
      <c r="BR59" s="95"/>
      <c r="BS59" s="95"/>
      <c r="BT59" s="97"/>
      <c r="BU59" s="97"/>
      <c r="BV59" s="97"/>
      <c r="BW59" s="97"/>
    </row>
    <row r="60" spans="1:75" s="90" customFormat="1" ht="15" customHeight="1">
      <c r="A60" s="87">
        <v>3</v>
      </c>
      <c r="B60" s="89" t="s">
        <v>265</v>
      </c>
      <c r="C60" s="130" t="s">
        <v>289</v>
      </c>
      <c r="V60" s="91"/>
      <c r="W60" s="91"/>
      <c r="X60" s="91"/>
      <c r="Y60" s="91"/>
      <c r="Z60" s="91"/>
      <c r="AA60" s="91"/>
      <c r="AB60" s="91"/>
      <c r="AC60" s="91"/>
      <c r="AD60" s="91"/>
      <c r="AE60" s="91"/>
      <c r="AF60" s="91"/>
      <c r="AG60" s="91"/>
      <c r="AH60" s="91"/>
      <c r="AI60" s="87"/>
      <c r="AJ60" s="100"/>
      <c r="AK60" s="130" t="s">
        <v>290</v>
      </c>
      <c r="BD60" s="91"/>
      <c r="BE60" s="91"/>
      <c r="BF60" s="91"/>
      <c r="BG60" s="91"/>
      <c r="BH60" s="91"/>
      <c r="BI60" s="91"/>
      <c r="BJ60" s="91"/>
      <c r="BK60" s="91"/>
      <c r="BL60" s="91"/>
      <c r="BM60" s="91"/>
      <c r="BN60" s="91"/>
      <c r="BO60" s="91"/>
      <c r="BP60" s="91"/>
      <c r="BQ60" s="91"/>
      <c r="BR60" s="95"/>
      <c r="BS60" s="95"/>
      <c r="BT60" s="97"/>
      <c r="BU60" s="97"/>
      <c r="BV60" s="97"/>
      <c r="BW60" s="97"/>
    </row>
    <row r="61" spans="1:75" s="90" customFormat="1" ht="21.75" customHeight="1">
      <c r="A61" s="87">
        <f>IF(B61&lt;&gt;"",COUNTIF($B$8:B61,"."),"")</f>
      </c>
      <c r="B61" s="89"/>
      <c r="C61" s="132" t="s">
        <v>291</v>
      </c>
      <c r="V61" s="91"/>
      <c r="W61" s="91"/>
      <c r="X61" s="91"/>
      <c r="Y61" s="91"/>
      <c r="Z61" s="91"/>
      <c r="AA61" s="91"/>
      <c r="AB61" s="91"/>
      <c r="AC61" s="91"/>
      <c r="AD61" s="91"/>
      <c r="AE61" s="91"/>
      <c r="AF61" s="91"/>
      <c r="AG61" s="91"/>
      <c r="AH61" s="91"/>
      <c r="AI61" s="87"/>
      <c r="AJ61" s="100"/>
      <c r="AK61" s="132" t="s">
        <v>292</v>
      </c>
      <c r="BD61" s="91"/>
      <c r="BE61" s="91"/>
      <c r="BF61" s="91"/>
      <c r="BG61" s="91"/>
      <c r="BH61" s="91"/>
      <c r="BI61" s="91"/>
      <c r="BJ61" s="91"/>
      <c r="BK61" s="91"/>
      <c r="BL61" s="91"/>
      <c r="BM61" s="91"/>
      <c r="BN61" s="91"/>
      <c r="BO61" s="91"/>
      <c r="BP61" s="91"/>
      <c r="BQ61" s="91"/>
      <c r="BR61" s="95"/>
      <c r="BS61" s="95"/>
      <c r="BT61" s="97"/>
      <c r="BU61" s="97"/>
      <c r="BV61" s="97"/>
      <c r="BW61" s="97"/>
    </row>
    <row r="62" spans="1:75" s="90" customFormat="1" ht="48.75" customHeight="1">
      <c r="A62" s="87">
        <f>IF(B62&lt;&gt;"",COUNTIF($B$8:B62,"."),"")</f>
      </c>
      <c r="B62" s="89"/>
      <c r="C62" s="118" t="s">
        <v>293</v>
      </c>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87"/>
      <c r="AJ62" s="100"/>
      <c r="AK62" s="118" t="s">
        <v>294</v>
      </c>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c r="BI62" s="118"/>
      <c r="BJ62" s="118"/>
      <c r="BK62" s="118"/>
      <c r="BL62" s="118"/>
      <c r="BM62" s="118"/>
      <c r="BN62" s="118"/>
      <c r="BO62" s="118"/>
      <c r="BP62" s="118"/>
      <c r="BQ62" s="119"/>
      <c r="BR62" s="95"/>
      <c r="BS62" s="95"/>
      <c r="BT62" s="97"/>
      <c r="BU62" s="97"/>
      <c r="BV62" s="97"/>
      <c r="BW62" s="97"/>
    </row>
    <row r="63" spans="1:75" s="90" customFormat="1" ht="12" customHeight="1" hidden="1">
      <c r="A63" s="87">
        <f>IF(B63&lt;&gt;"",COUNTIF($B$8:B63,"."),"")</f>
      </c>
      <c r="B63" s="89"/>
      <c r="V63" s="91"/>
      <c r="W63" s="91"/>
      <c r="X63" s="91"/>
      <c r="Y63" s="91"/>
      <c r="Z63" s="91"/>
      <c r="AA63" s="91"/>
      <c r="AB63" s="91"/>
      <c r="AC63" s="91"/>
      <c r="AD63" s="91"/>
      <c r="AE63" s="91"/>
      <c r="AF63" s="91"/>
      <c r="AG63" s="91"/>
      <c r="AH63" s="91"/>
      <c r="AI63" s="87"/>
      <c r="AJ63" s="100"/>
      <c r="BD63" s="91"/>
      <c r="BE63" s="91"/>
      <c r="BF63" s="91"/>
      <c r="BG63" s="91"/>
      <c r="BH63" s="91"/>
      <c r="BI63" s="91"/>
      <c r="BJ63" s="91"/>
      <c r="BK63" s="91"/>
      <c r="BL63" s="91"/>
      <c r="BM63" s="91"/>
      <c r="BN63" s="91"/>
      <c r="BO63" s="91"/>
      <c r="BP63" s="91"/>
      <c r="BQ63" s="91"/>
      <c r="BR63" s="95"/>
      <c r="BS63" s="95"/>
      <c r="BT63" s="97"/>
      <c r="BU63" s="97"/>
      <c r="BV63" s="97"/>
      <c r="BW63" s="97"/>
    </row>
    <row r="64" spans="1:75" s="90" customFormat="1" ht="15" customHeight="1" hidden="1">
      <c r="A64" s="87">
        <f>IF(B64&lt;&gt;"",COUNTIF($B$8:B64,"."),"")</f>
      </c>
      <c r="B64" s="89"/>
      <c r="C64" s="133" t="s">
        <v>295</v>
      </c>
      <c r="V64" s="91"/>
      <c r="W64" s="91"/>
      <c r="X64" s="91"/>
      <c r="Y64" s="91"/>
      <c r="Z64" s="91"/>
      <c r="AA64" s="91"/>
      <c r="AB64" s="91"/>
      <c r="AC64" s="91"/>
      <c r="AD64" s="91"/>
      <c r="AE64" s="91"/>
      <c r="AF64" s="91"/>
      <c r="AG64" s="91"/>
      <c r="AH64" s="91"/>
      <c r="AI64" s="87"/>
      <c r="AJ64" s="100"/>
      <c r="AK64" s="133" t="s">
        <v>296</v>
      </c>
      <c r="BD64" s="91"/>
      <c r="BE64" s="91"/>
      <c r="BF64" s="91"/>
      <c r="BG64" s="91"/>
      <c r="BH64" s="91"/>
      <c r="BI64" s="91"/>
      <c r="BJ64" s="91"/>
      <c r="BK64" s="91"/>
      <c r="BL64" s="91"/>
      <c r="BM64" s="91"/>
      <c r="BN64" s="91"/>
      <c r="BO64" s="91"/>
      <c r="BP64" s="91"/>
      <c r="BQ64" s="91"/>
      <c r="BR64" s="95"/>
      <c r="BS64" s="95"/>
      <c r="BT64" s="97"/>
      <c r="BU64" s="97"/>
      <c r="BV64" s="97"/>
      <c r="BW64" s="97"/>
    </row>
    <row r="65" spans="1:75" s="90" customFormat="1" ht="64.5" customHeight="1" hidden="1">
      <c r="A65" s="87"/>
      <c r="B65" s="89"/>
      <c r="C65" s="118" t="str">
        <f>"Năm 2008, Công ty áp dụng chế độ kế toán công ty chứng khoán ban hành kèm theo Quyết định số 99/2000/QĐ-BTC ngày 13/06/2000 của Bộ Tài chính. "&amp;"Năm 2009, do thay đổi chế độ kế toán công ty chứng khoán, Công ty áp dụng chế độ kế toán nêu trên. Vì vậy, một số chỉ tiêu đầu kỳ được phân loại và trình bày lại (chi tiết tại thuyết minh số "&amp;A881&amp;")."</f>
        <v>Năm 2008, Công ty áp dụng chế độ kế toán công ty chứng khoán ban hành kèm theo Quyết định số 99/2000/QĐ-BTC ngày 13/06/2000 của Bộ Tài chính. Năm 2009, do thay đổi chế độ kế toán công ty chứng khoán, Công ty áp dụng chế độ kế toán nêu trên. Vì vậy, một số chỉ tiêu đầu kỳ được phân loại và trình bày lại (chi tiết tại thuyết minh số 21).</v>
      </c>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87"/>
      <c r="AJ65" s="100"/>
      <c r="BD65" s="91"/>
      <c r="BE65" s="91"/>
      <c r="BF65" s="91"/>
      <c r="BG65" s="91"/>
      <c r="BH65" s="91"/>
      <c r="BI65" s="91"/>
      <c r="BJ65" s="91"/>
      <c r="BK65" s="91"/>
      <c r="BL65" s="91"/>
      <c r="BM65" s="91"/>
      <c r="BN65" s="91"/>
      <c r="BO65" s="91"/>
      <c r="BP65" s="91"/>
      <c r="BQ65" s="91"/>
      <c r="BR65" s="95"/>
      <c r="BS65" s="95"/>
      <c r="BT65" s="97"/>
      <c r="BU65" s="97"/>
      <c r="BV65" s="97"/>
      <c r="BW65" s="97"/>
    </row>
    <row r="66" spans="1:75" s="90" customFormat="1" ht="12" customHeight="1" hidden="1">
      <c r="A66" s="87"/>
      <c r="B66" s="89"/>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87"/>
      <c r="AJ66" s="100"/>
      <c r="BD66" s="91"/>
      <c r="BE66" s="91"/>
      <c r="BF66" s="91"/>
      <c r="BG66" s="91"/>
      <c r="BH66" s="91"/>
      <c r="BI66" s="91"/>
      <c r="BJ66" s="91"/>
      <c r="BK66" s="91"/>
      <c r="BL66" s="91"/>
      <c r="BM66" s="91"/>
      <c r="BN66" s="91"/>
      <c r="BO66" s="91"/>
      <c r="BP66" s="91"/>
      <c r="BQ66" s="91"/>
      <c r="BR66" s="95"/>
      <c r="BS66" s="95"/>
      <c r="BT66" s="97"/>
      <c r="BU66" s="97"/>
      <c r="BV66" s="97"/>
      <c r="BW66" s="97"/>
    </row>
    <row r="67" spans="1:75" s="90" customFormat="1" ht="12" customHeight="1" hidden="1">
      <c r="A67" s="87"/>
      <c r="B67" s="89"/>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87"/>
      <c r="AJ67" s="100"/>
      <c r="BD67" s="91"/>
      <c r="BE67" s="91"/>
      <c r="BF67" s="91"/>
      <c r="BG67" s="91"/>
      <c r="BH67" s="91"/>
      <c r="BI67" s="91"/>
      <c r="BJ67" s="91"/>
      <c r="BK67" s="91"/>
      <c r="BL67" s="91"/>
      <c r="BM67" s="91"/>
      <c r="BN67" s="91"/>
      <c r="BO67" s="91"/>
      <c r="BP67" s="91"/>
      <c r="BQ67" s="91"/>
      <c r="BR67" s="95"/>
      <c r="BS67" s="95"/>
      <c r="BT67" s="97"/>
      <c r="BU67" s="97"/>
      <c r="BV67" s="97"/>
      <c r="BW67" s="97"/>
    </row>
    <row r="68" spans="1:75" s="90" customFormat="1" ht="12" customHeight="1" hidden="1">
      <c r="A68" s="87"/>
      <c r="B68" s="8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87"/>
      <c r="AJ68" s="100"/>
      <c r="BD68" s="91"/>
      <c r="BE68" s="91"/>
      <c r="BF68" s="91"/>
      <c r="BG68" s="91"/>
      <c r="BH68" s="91"/>
      <c r="BI68" s="91"/>
      <c r="BJ68" s="91"/>
      <c r="BK68" s="91"/>
      <c r="BL68" s="91"/>
      <c r="BM68" s="91"/>
      <c r="BN68" s="91"/>
      <c r="BO68" s="91"/>
      <c r="BP68" s="91"/>
      <c r="BQ68" s="91"/>
      <c r="BR68" s="95"/>
      <c r="BS68" s="95"/>
      <c r="BT68" s="97"/>
      <c r="BU68" s="97"/>
      <c r="BV68" s="97"/>
      <c r="BW68" s="97"/>
    </row>
    <row r="69" spans="1:75" s="90" customFormat="1" ht="12" customHeight="1" hidden="1">
      <c r="A69" s="87"/>
      <c r="B69" s="8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87"/>
      <c r="AJ69" s="100"/>
      <c r="BD69" s="91"/>
      <c r="BE69" s="91"/>
      <c r="BF69" s="91"/>
      <c r="BG69" s="91"/>
      <c r="BH69" s="91"/>
      <c r="BI69" s="91"/>
      <c r="BJ69" s="91"/>
      <c r="BK69" s="91"/>
      <c r="BL69" s="91"/>
      <c r="BM69" s="91"/>
      <c r="BN69" s="91"/>
      <c r="BO69" s="91"/>
      <c r="BP69" s="91"/>
      <c r="BQ69" s="91"/>
      <c r="BR69" s="95"/>
      <c r="BS69" s="95"/>
      <c r="BT69" s="97"/>
      <c r="BU69" s="97"/>
      <c r="BV69" s="97"/>
      <c r="BW69" s="97"/>
    </row>
    <row r="70" spans="1:75" s="90" customFormat="1" ht="12" customHeight="1" hidden="1">
      <c r="A70" s="87"/>
      <c r="B70" s="8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87"/>
      <c r="AJ70" s="100"/>
      <c r="BD70" s="91"/>
      <c r="BE70" s="91"/>
      <c r="BF70" s="91"/>
      <c r="BG70" s="91"/>
      <c r="BH70" s="91"/>
      <c r="BI70" s="91"/>
      <c r="BJ70" s="91"/>
      <c r="BK70" s="91"/>
      <c r="BL70" s="91"/>
      <c r="BM70" s="91"/>
      <c r="BN70" s="91"/>
      <c r="BO70" s="91"/>
      <c r="BP70" s="91"/>
      <c r="BQ70" s="91"/>
      <c r="BR70" s="95"/>
      <c r="BS70" s="95"/>
      <c r="BT70" s="97"/>
      <c r="BU70" s="97"/>
      <c r="BV70" s="97"/>
      <c r="BW70" s="97"/>
    </row>
    <row r="71" spans="1:75" s="90" customFormat="1" ht="12" customHeight="1">
      <c r="A71" s="87"/>
      <c r="B71" s="89"/>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87"/>
      <c r="AJ71" s="100"/>
      <c r="BD71" s="91"/>
      <c r="BE71" s="91"/>
      <c r="BF71" s="91"/>
      <c r="BG71" s="91"/>
      <c r="BH71" s="91"/>
      <c r="BI71" s="91"/>
      <c r="BJ71" s="91"/>
      <c r="BK71" s="91"/>
      <c r="BL71" s="91"/>
      <c r="BM71" s="91"/>
      <c r="BN71" s="91"/>
      <c r="BO71" s="91"/>
      <c r="BP71" s="91"/>
      <c r="BQ71" s="91"/>
      <c r="BR71" s="95"/>
      <c r="BS71" s="95"/>
      <c r="BT71" s="97"/>
      <c r="BU71" s="97"/>
      <c r="BV71" s="97"/>
      <c r="BW71" s="97"/>
    </row>
    <row r="72" spans="1:75" s="90" customFormat="1" ht="15" customHeight="1">
      <c r="A72" s="87">
        <f>IF(B72&lt;&gt;"",COUNTIF($B$8:B72,"."),"")</f>
      </c>
      <c r="B72" s="89"/>
      <c r="C72" s="133" t="s">
        <v>297</v>
      </c>
      <c r="V72" s="91"/>
      <c r="W72" s="91"/>
      <c r="X72" s="91"/>
      <c r="Y72" s="91"/>
      <c r="Z72" s="91"/>
      <c r="AA72" s="91"/>
      <c r="AB72" s="91"/>
      <c r="AC72" s="91"/>
      <c r="AD72" s="91"/>
      <c r="AE72" s="91"/>
      <c r="AF72" s="91"/>
      <c r="AG72" s="91"/>
      <c r="AH72" s="91"/>
      <c r="AI72" s="87"/>
      <c r="AJ72" s="100"/>
      <c r="AK72" s="133" t="s">
        <v>296</v>
      </c>
      <c r="BD72" s="91"/>
      <c r="BE72" s="91"/>
      <c r="BF72" s="91"/>
      <c r="BG72" s="91"/>
      <c r="BH72" s="91"/>
      <c r="BI72" s="91"/>
      <c r="BJ72" s="91"/>
      <c r="BK72" s="91"/>
      <c r="BL72" s="91"/>
      <c r="BM72" s="91"/>
      <c r="BN72" s="91"/>
      <c r="BO72" s="91"/>
      <c r="BP72" s="91"/>
      <c r="BQ72" s="91"/>
      <c r="BR72" s="95"/>
      <c r="BS72" s="95"/>
      <c r="BT72" s="97"/>
      <c r="BU72" s="97"/>
      <c r="BV72" s="97"/>
      <c r="BW72" s="97"/>
    </row>
    <row r="73" spans="1:75" s="90" customFormat="1" ht="48.75" customHeight="1">
      <c r="A73" s="87">
        <f>IF(B73&lt;&gt;"",COUNTIF($B$8:B73,"."),"")</f>
      </c>
      <c r="B73" s="89"/>
      <c r="C73" s="118" t="s">
        <v>298</v>
      </c>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87"/>
      <c r="AJ73" s="100"/>
      <c r="AK73" s="118" t="s">
        <v>299</v>
      </c>
      <c r="AL73" s="118"/>
      <c r="AM73" s="118"/>
      <c r="AN73" s="118"/>
      <c r="AO73" s="118"/>
      <c r="AP73" s="118"/>
      <c r="AQ73" s="118"/>
      <c r="AR73" s="118"/>
      <c r="AS73" s="118"/>
      <c r="AT73" s="118"/>
      <c r="AU73" s="118"/>
      <c r="AV73" s="118"/>
      <c r="AW73" s="118"/>
      <c r="AX73" s="118"/>
      <c r="AY73" s="118"/>
      <c r="AZ73" s="118"/>
      <c r="BA73" s="118"/>
      <c r="BB73" s="118"/>
      <c r="BC73" s="118"/>
      <c r="BD73" s="118"/>
      <c r="BE73" s="118"/>
      <c r="BF73" s="118"/>
      <c r="BG73" s="118"/>
      <c r="BH73" s="118"/>
      <c r="BI73" s="118"/>
      <c r="BJ73" s="118"/>
      <c r="BK73" s="118"/>
      <c r="BL73" s="118"/>
      <c r="BM73" s="118"/>
      <c r="BN73" s="118"/>
      <c r="BO73" s="118"/>
      <c r="BP73" s="118"/>
      <c r="BQ73" s="119"/>
      <c r="BR73" s="95"/>
      <c r="BS73" s="95"/>
      <c r="BT73" s="97"/>
      <c r="BU73" s="97"/>
      <c r="BV73" s="97"/>
      <c r="BW73" s="97"/>
    </row>
    <row r="74" spans="1:75" s="90" customFormat="1" ht="12" customHeight="1">
      <c r="A74" s="87">
        <f>IF(B74&lt;&gt;"",COUNTIF($B$8:B74,"."),"")</f>
      </c>
      <c r="B74" s="89"/>
      <c r="V74" s="91"/>
      <c r="W74" s="91"/>
      <c r="X74" s="91"/>
      <c r="Y74" s="91"/>
      <c r="Z74" s="91"/>
      <c r="AA74" s="91"/>
      <c r="AB74" s="91"/>
      <c r="AC74" s="91"/>
      <c r="AD74" s="91"/>
      <c r="AE74" s="91"/>
      <c r="AF74" s="91"/>
      <c r="AG74" s="91"/>
      <c r="AH74" s="91"/>
      <c r="AI74" s="87"/>
      <c r="AJ74" s="100"/>
      <c r="BD74" s="91"/>
      <c r="BE74" s="91"/>
      <c r="BF74" s="91"/>
      <c r="BG74" s="91"/>
      <c r="BH74" s="91"/>
      <c r="BI74" s="91"/>
      <c r="BJ74" s="91"/>
      <c r="BK74" s="91"/>
      <c r="BL74" s="91"/>
      <c r="BM74" s="91"/>
      <c r="BN74" s="91"/>
      <c r="BO74" s="91"/>
      <c r="BP74" s="91"/>
      <c r="BQ74" s="91"/>
      <c r="BR74" s="95"/>
      <c r="BS74" s="95"/>
      <c r="BT74" s="97"/>
      <c r="BU74" s="97"/>
      <c r="BV74" s="97"/>
      <c r="BW74" s="97"/>
    </row>
    <row r="75" spans="1:75" s="90" customFormat="1" ht="15" customHeight="1">
      <c r="A75" s="87">
        <f>IF(B75&lt;&gt;"",COUNTIF($B$8:B75,"."),"")</f>
      </c>
      <c r="B75" s="89"/>
      <c r="C75" s="132" t="s">
        <v>300</v>
      </c>
      <c r="V75" s="91"/>
      <c r="W75" s="91"/>
      <c r="X75" s="91"/>
      <c r="Y75" s="91"/>
      <c r="Z75" s="91"/>
      <c r="AA75" s="91"/>
      <c r="AB75" s="91"/>
      <c r="AC75" s="91"/>
      <c r="AD75" s="91"/>
      <c r="AE75" s="91"/>
      <c r="AF75" s="91"/>
      <c r="AG75" s="91"/>
      <c r="AH75" s="91"/>
      <c r="AI75" s="87"/>
      <c r="AJ75" s="100"/>
      <c r="AK75" s="132" t="s">
        <v>301</v>
      </c>
      <c r="BD75" s="91"/>
      <c r="BE75" s="91"/>
      <c r="BF75" s="91"/>
      <c r="BG75" s="91"/>
      <c r="BH75" s="91"/>
      <c r="BI75" s="91"/>
      <c r="BJ75" s="91"/>
      <c r="BK75" s="91"/>
      <c r="BL75" s="91"/>
      <c r="BM75" s="91"/>
      <c r="BN75" s="91"/>
      <c r="BO75" s="91"/>
      <c r="BP75" s="91"/>
      <c r="BQ75" s="91"/>
      <c r="BR75" s="95"/>
      <c r="BS75" s="95"/>
      <c r="BT75" s="97"/>
      <c r="BU75" s="97"/>
      <c r="BV75" s="97"/>
      <c r="BW75" s="97"/>
    </row>
    <row r="76" spans="1:75" s="90" customFormat="1" ht="22.5" customHeight="1">
      <c r="A76" s="87">
        <f>IF(B76&lt;&gt;"",COUNTIF($B$8:B76,"."),"")</f>
      </c>
      <c r="B76" s="89"/>
      <c r="C76" s="118" t="s">
        <v>302</v>
      </c>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87"/>
      <c r="AJ76" s="100"/>
      <c r="AK76" s="118" t="s">
        <v>303</v>
      </c>
      <c r="AL76" s="118"/>
      <c r="AM76" s="118"/>
      <c r="AN76" s="118"/>
      <c r="AO76" s="118"/>
      <c r="AP76" s="118"/>
      <c r="AQ76" s="118"/>
      <c r="AR76" s="118"/>
      <c r="AS76" s="118"/>
      <c r="AT76" s="118"/>
      <c r="AU76" s="118"/>
      <c r="AV76" s="118"/>
      <c r="AW76" s="118"/>
      <c r="AX76" s="118"/>
      <c r="AY76" s="118"/>
      <c r="AZ76" s="118"/>
      <c r="BA76" s="118"/>
      <c r="BB76" s="118"/>
      <c r="BC76" s="118"/>
      <c r="BD76" s="118"/>
      <c r="BE76" s="118"/>
      <c r="BF76" s="118"/>
      <c r="BG76" s="118"/>
      <c r="BH76" s="118"/>
      <c r="BI76" s="118"/>
      <c r="BJ76" s="118"/>
      <c r="BK76" s="118"/>
      <c r="BL76" s="118"/>
      <c r="BM76" s="118"/>
      <c r="BN76" s="118"/>
      <c r="BO76" s="118"/>
      <c r="BP76" s="118"/>
      <c r="BQ76" s="119"/>
      <c r="BR76" s="95"/>
      <c r="BS76" s="95"/>
      <c r="BT76" s="97"/>
      <c r="BU76" s="97"/>
      <c r="BV76" s="97"/>
      <c r="BW76" s="97"/>
    </row>
    <row r="77" spans="1:75" s="90" customFormat="1" ht="12" customHeight="1">
      <c r="A77" s="87">
        <f>IF(B77&lt;&gt;"",COUNTIF($B$8:B77,"."),"")</f>
      </c>
      <c r="B77" s="89"/>
      <c r="V77" s="91"/>
      <c r="W77" s="91"/>
      <c r="X77" s="91"/>
      <c r="Y77" s="91"/>
      <c r="Z77" s="91"/>
      <c r="AA77" s="91"/>
      <c r="AB77" s="91"/>
      <c r="AC77" s="91"/>
      <c r="AD77" s="91"/>
      <c r="AE77" s="91"/>
      <c r="AF77" s="91"/>
      <c r="AG77" s="91"/>
      <c r="AH77" s="91"/>
      <c r="AI77" s="87"/>
      <c r="AJ77" s="100"/>
      <c r="BD77" s="91"/>
      <c r="BE77" s="91"/>
      <c r="BF77" s="91"/>
      <c r="BG77" s="91"/>
      <c r="BH77" s="91"/>
      <c r="BI77" s="91"/>
      <c r="BJ77" s="91"/>
      <c r="BK77" s="91"/>
      <c r="BL77" s="91"/>
      <c r="BM77" s="91"/>
      <c r="BN77" s="91"/>
      <c r="BO77" s="91"/>
      <c r="BP77" s="91"/>
      <c r="BQ77" s="91"/>
      <c r="BR77" s="95"/>
      <c r="BS77" s="95"/>
      <c r="BT77" s="97"/>
      <c r="BU77" s="97"/>
      <c r="BV77" s="97"/>
      <c r="BW77" s="97"/>
    </row>
    <row r="78" spans="1:37" ht="15" customHeight="1">
      <c r="A78" s="87">
        <f>IF(B78&lt;&gt;"",COUNTIF($B$8:B78,"."),"")</f>
      </c>
      <c r="C78" s="130" t="s">
        <v>304</v>
      </c>
      <c r="AI78" s="87"/>
      <c r="AJ78" s="100"/>
      <c r="AK78" s="130" t="s">
        <v>305</v>
      </c>
    </row>
    <row r="79" spans="1:69" ht="49.5" customHeight="1">
      <c r="A79" s="87">
        <f>IF(B79&lt;&gt;"",COUNTIF($B$8:B79,"."),"")</f>
      </c>
      <c r="C79" s="118" t="s">
        <v>306</v>
      </c>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87"/>
      <c r="AJ79" s="100"/>
      <c r="AK79" s="118" t="s">
        <v>307</v>
      </c>
      <c r="AL79" s="118"/>
      <c r="AM79" s="118"/>
      <c r="AN79" s="118"/>
      <c r="AO79" s="118"/>
      <c r="AP79" s="118"/>
      <c r="AQ79" s="118"/>
      <c r="AR79" s="118"/>
      <c r="AS79" s="118"/>
      <c r="AT79" s="118"/>
      <c r="AU79" s="118"/>
      <c r="AV79" s="118"/>
      <c r="AW79" s="118"/>
      <c r="AX79" s="118"/>
      <c r="AY79" s="118"/>
      <c r="AZ79" s="118"/>
      <c r="BA79" s="118"/>
      <c r="BB79" s="118"/>
      <c r="BC79" s="118"/>
      <c r="BD79" s="118"/>
      <c r="BE79" s="118"/>
      <c r="BF79" s="118"/>
      <c r="BG79" s="118"/>
      <c r="BH79" s="118"/>
      <c r="BI79" s="118"/>
      <c r="BJ79" s="118"/>
      <c r="BK79" s="118"/>
      <c r="BL79" s="118"/>
      <c r="BM79" s="118"/>
      <c r="BN79" s="118"/>
      <c r="BO79" s="118"/>
      <c r="BP79" s="118"/>
      <c r="BQ79" s="119"/>
    </row>
    <row r="80" spans="1:75" s="90" customFormat="1" ht="12" customHeight="1" hidden="1" outlineLevel="1">
      <c r="A80" s="87">
        <f>IF(B80&lt;&gt;"",COUNTIF($B$8:B80,"."),"")</f>
      </c>
      <c r="B80" s="89"/>
      <c r="V80" s="91"/>
      <c r="W80" s="91"/>
      <c r="X80" s="91"/>
      <c r="Y80" s="91"/>
      <c r="Z80" s="91"/>
      <c r="AA80" s="91"/>
      <c r="AB80" s="91"/>
      <c r="AC80" s="91"/>
      <c r="AD80" s="91"/>
      <c r="AE80" s="91"/>
      <c r="AF80" s="91"/>
      <c r="AG80" s="91"/>
      <c r="AH80" s="91"/>
      <c r="AI80" s="87"/>
      <c r="AJ80" s="100"/>
      <c r="BD80" s="91"/>
      <c r="BE80" s="91"/>
      <c r="BF80" s="91"/>
      <c r="BG80" s="91"/>
      <c r="BH80" s="91"/>
      <c r="BI80" s="91"/>
      <c r="BJ80" s="91"/>
      <c r="BK80" s="91"/>
      <c r="BL80" s="91"/>
      <c r="BM80" s="91"/>
      <c r="BN80" s="91"/>
      <c r="BO80" s="91"/>
      <c r="BP80" s="91"/>
      <c r="BQ80" s="91"/>
      <c r="BR80" s="95"/>
      <c r="BS80" s="95"/>
      <c r="BT80" s="97"/>
      <c r="BU80" s="97"/>
      <c r="BV80" s="97"/>
      <c r="BW80" s="97"/>
    </row>
    <row r="81" spans="1:53" ht="15" customHeight="1" hidden="1" outlineLevel="1">
      <c r="A81" s="87">
        <f>IF(B81&lt;&gt;"",COUNTIF($B$8:B81,"."),"")</f>
      </c>
      <c r="C81" s="130" t="s">
        <v>308</v>
      </c>
      <c r="D81" s="138"/>
      <c r="E81" s="138"/>
      <c r="F81" s="138"/>
      <c r="G81" s="138"/>
      <c r="H81" s="138"/>
      <c r="I81" s="138"/>
      <c r="J81" s="138"/>
      <c r="K81" s="138"/>
      <c r="L81" s="138"/>
      <c r="M81" s="138"/>
      <c r="N81" s="138"/>
      <c r="O81" s="138"/>
      <c r="P81" s="138"/>
      <c r="Q81" s="138"/>
      <c r="R81" s="138"/>
      <c r="S81" s="138"/>
      <c r="AI81" s="87"/>
      <c r="AJ81" s="100"/>
      <c r="AK81" s="130" t="s">
        <v>309</v>
      </c>
      <c r="AL81" s="138"/>
      <c r="AM81" s="138"/>
      <c r="AN81" s="138"/>
      <c r="AO81" s="138"/>
      <c r="AP81" s="138"/>
      <c r="AQ81" s="138"/>
      <c r="AR81" s="138"/>
      <c r="AS81" s="138"/>
      <c r="AT81" s="138"/>
      <c r="AU81" s="138"/>
      <c r="AV81" s="138"/>
      <c r="AW81" s="138"/>
      <c r="AX81" s="138"/>
      <c r="AY81" s="138"/>
      <c r="AZ81" s="138"/>
      <c r="BA81" s="138"/>
    </row>
    <row r="82" spans="1:69" ht="89.25" customHeight="1" hidden="1" outlineLevel="1">
      <c r="A82" s="87">
        <f>IF(B82&lt;&gt;"",COUNTIF($B$8:B82,"."),"")</f>
      </c>
      <c r="C82" s="118" t="s">
        <v>310</v>
      </c>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87"/>
      <c r="AJ82" s="100"/>
      <c r="AK82" s="118" t="s">
        <v>311</v>
      </c>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c r="BJ82" s="118"/>
      <c r="BK82" s="118"/>
      <c r="BL82" s="118"/>
      <c r="BM82" s="118"/>
      <c r="BN82" s="118"/>
      <c r="BO82" s="118"/>
      <c r="BP82" s="118"/>
      <c r="BQ82" s="119"/>
    </row>
    <row r="83" spans="1:69" ht="89.25" customHeight="1" hidden="1" outlineLevel="1">
      <c r="A83" s="87">
        <f>IF(B83&lt;&gt;"",COUNTIF($B$8:B83,"."),"")</f>
      </c>
      <c r="C83" s="118" t="s">
        <v>312</v>
      </c>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87"/>
      <c r="AJ83" s="100"/>
      <c r="AK83" s="118" t="s">
        <v>313</v>
      </c>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c r="BJ83" s="118"/>
      <c r="BK83" s="118"/>
      <c r="BL83" s="118"/>
      <c r="BM83" s="118"/>
      <c r="BN83" s="118"/>
      <c r="BO83" s="118"/>
      <c r="BP83" s="118"/>
      <c r="BQ83" s="119"/>
    </row>
    <row r="84" spans="1:53" ht="12" customHeight="1" collapsed="1">
      <c r="A84" s="87">
        <f>IF(B84&lt;&gt;"",COUNTIF($B$7:B84,"."),"")</f>
      </c>
      <c r="D84" s="138"/>
      <c r="E84" s="138"/>
      <c r="F84" s="138"/>
      <c r="G84" s="138"/>
      <c r="H84" s="138"/>
      <c r="I84" s="138"/>
      <c r="J84" s="138"/>
      <c r="K84" s="138"/>
      <c r="L84" s="138"/>
      <c r="M84" s="138"/>
      <c r="N84" s="138"/>
      <c r="O84" s="138"/>
      <c r="P84" s="138"/>
      <c r="Q84" s="138"/>
      <c r="R84" s="138"/>
      <c r="S84" s="138"/>
      <c r="AI84" s="87"/>
      <c r="AJ84" s="100"/>
      <c r="AL84" s="138"/>
      <c r="AM84" s="138"/>
      <c r="AN84" s="138"/>
      <c r="AO84" s="138"/>
      <c r="AP84" s="138"/>
      <c r="AQ84" s="138"/>
      <c r="AR84" s="138"/>
      <c r="AS84" s="138"/>
      <c r="AT84" s="138"/>
      <c r="AU84" s="138"/>
      <c r="AV84" s="138"/>
      <c r="AW84" s="138"/>
      <c r="AX84" s="138"/>
      <c r="AY84" s="138"/>
      <c r="AZ84" s="138"/>
      <c r="BA84" s="138"/>
    </row>
    <row r="85" spans="1:53" ht="15" customHeight="1">
      <c r="A85" s="87">
        <f>IF(B85&lt;&gt;"",COUNTIF($B$7:B85,"."),"")</f>
      </c>
      <c r="C85" s="130" t="s">
        <v>314</v>
      </c>
      <c r="D85" s="138"/>
      <c r="E85" s="138"/>
      <c r="F85" s="138"/>
      <c r="G85" s="138"/>
      <c r="H85" s="138"/>
      <c r="I85" s="138"/>
      <c r="J85" s="138"/>
      <c r="K85" s="138"/>
      <c r="L85" s="138"/>
      <c r="M85" s="138"/>
      <c r="N85" s="138"/>
      <c r="O85" s="138"/>
      <c r="P85" s="138"/>
      <c r="Q85" s="138"/>
      <c r="R85" s="138"/>
      <c r="S85" s="138"/>
      <c r="AI85" s="87"/>
      <c r="AJ85" s="100"/>
      <c r="AK85" s="130" t="s">
        <v>315</v>
      </c>
      <c r="AL85" s="138"/>
      <c r="AM85" s="138"/>
      <c r="AN85" s="138"/>
      <c r="AO85" s="138"/>
      <c r="AP85" s="138"/>
      <c r="AQ85" s="138"/>
      <c r="AR85" s="138"/>
      <c r="AS85" s="138"/>
      <c r="AT85" s="138"/>
      <c r="AU85" s="138"/>
      <c r="AV85" s="138"/>
      <c r="AW85" s="138"/>
      <c r="AX85" s="138"/>
      <c r="AY85" s="138"/>
      <c r="AZ85" s="138"/>
      <c r="BA85" s="138"/>
    </row>
    <row r="86" spans="1:69" ht="38.25" customHeight="1">
      <c r="A86" s="87">
        <f>IF(B86&lt;&gt;"",COUNTIF($B$7:B86,"."),"")</f>
      </c>
      <c r="C86" s="118" t="s">
        <v>316</v>
      </c>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87"/>
      <c r="AJ86" s="100"/>
      <c r="AK86" s="118" t="s">
        <v>317</v>
      </c>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c r="BI86" s="118"/>
      <c r="BJ86" s="118"/>
      <c r="BK86" s="118"/>
      <c r="BL86" s="118"/>
      <c r="BM86" s="118"/>
      <c r="BN86" s="118"/>
      <c r="BO86" s="118"/>
      <c r="BP86" s="118"/>
      <c r="BQ86" s="119"/>
    </row>
    <row r="87" spans="1:69" ht="39" customHeight="1">
      <c r="A87" s="87">
        <f>IF(B87&lt;&gt;"",COUNTIF($B$7:B87,"."),"")</f>
      </c>
      <c r="C87" s="118" t="s">
        <v>318</v>
      </c>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87"/>
      <c r="AJ87" s="100"/>
      <c r="AK87" s="118" t="s">
        <v>319</v>
      </c>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c r="BI87" s="118"/>
      <c r="BJ87" s="118"/>
      <c r="BK87" s="118"/>
      <c r="BL87" s="118"/>
      <c r="BM87" s="118"/>
      <c r="BN87" s="118"/>
      <c r="BO87" s="118"/>
      <c r="BP87" s="118"/>
      <c r="BQ87" s="119"/>
    </row>
    <row r="88" spans="1:53" ht="12" customHeight="1">
      <c r="A88" s="87">
        <f>IF(B88&lt;&gt;"",COUNTIF($B$8:B88,"."),"")</f>
      </c>
      <c r="D88" s="138"/>
      <c r="E88" s="138"/>
      <c r="F88" s="138"/>
      <c r="G88" s="138"/>
      <c r="H88" s="138"/>
      <c r="I88" s="138"/>
      <c r="J88" s="138"/>
      <c r="K88" s="138"/>
      <c r="L88" s="138"/>
      <c r="M88" s="138"/>
      <c r="N88" s="138"/>
      <c r="O88" s="138"/>
      <c r="P88" s="138"/>
      <c r="Q88" s="138"/>
      <c r="R88" s="138"/>
      <c r="S88" s="138"/>
      <c r="AI88" s="87"/>
      <c r="AJ88" s="100"/>
      <c r="AL88" s="138"/>
      <c r="AM88" s="138"/>
      <c r="AN88" s="138"/>
      <c r="AO88" s="138"/>
      <c r="AP88" s="138"/>
      <c r="AQ88" s="138"/>
      <c r="AR88" s="138"/>
      <c r="AS88" s="138"/>
      <c r="AT88" s="138"/>
      <c r="AU88" s="138"/>
      <c r="AV88" s="138"/>
      <c r="AW88" s="138"/>
      <c r="AX88" s="138"/>
      <c r="AY88" s="138"/>
      <c r="AZ88" s="138"/>
      <c r="BA88" s="138"/>
    </row>
    <row r="89" spans="1:75" ht="15" customHeight="1">
      <c r="A89" s="87">
        <f>IF(B89&lt;&gt;"",COUNTIF($B$8:B89,"."),"")</f>
      </c>
      <c r="C89" s="130" t="s">
        <v>320</v>
      </c>
      <c r="D89" s="138"/>
      <c r="E89" s="138"/>
      <c r="F89" s="138"/>
      <c r="G89" s="138"/>
      <c r="H89" s="138"/>
      <c r="I89" s="138"/>
      <c r="J89" s="138"/>
      <c r="K89" s="138"/>
      <c r="L89" s="138"/>
      <c r="M89" s="138"/>
      <c r="N89" s="138"/>
      <c r="O89" s="138"/>
      <c r="P89" s="138"/>
      <c r="Q89" s="138"/>
      <c r="R89" s="138"/>
      <c r="S89" s="138"/>
      <c r="AI89" s="87"/>
      <c r="AJ89" s="100"/>
      <c r="AK89" s="130" t="s">
        <v>321</v>
      </c>
      <c r="AL89" s="138"/>
      <c r="AM89" s="138"/>
      <c r="AN89" s="138"/>
      <c r="AO89" s="138"/>
      <c r="AP89" s="138"/>
      <c r="AQ89" s="138"/>
      <c r="AR89" s="138"/>
      <c r="AS89" s="138"/>
      <c r="AT89" s="138"/>
      <c r="AU89" s="138"/>
      <c r="AV89" s="138"/>
      <c r="AW89" s="138"/>
      <c r="AX89" s="138"/>
      <c r="AY89" s="138"/>
      <c r="AZ89" s="138"/>
      <c r="BA89" s="138"/>
      <c r="BV89" s="136"/>
      <c r="BW89" s="136"/>
    </row>
    <row r="90" spans="1:75" ht="50.25" customHeight="1">
      <c r="A90" s="87">
        <f>IF(B90&lt;&gt;"",COUNTIF($B$8:B90,"."),"")</f>
      </c>
      <c r="C90" s="118" t="s">
        <v>322</v>
      </c>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87"/>
      <c r="AJ90" s="100"/>
      <c r="AK90" s="118" t="s">
        <v>323</v>
      </c>
      <c r="AL90" s="118"/>
      <c r="AM90" s="118"/>
      <c r="AN90" s="118"/>
      <c r="AO90" s="118"/>
      <c r="AP90" s="118"/>
      <c r="AQ90" s="118"/>
      <c r="AR90" s="118"/>
      <c r="AS90" s="118"/>
      <c r="AT90" s="118"/>
      <c r="AU90" s="118"/>
      <c r="AV90" s="118"/>
      <c r="AW90" s="118"/>
      <c r="AX90" s="118"/>
      <c r="AY90" s="118"/>
      <c r="AZ90" s="118"/>
      <c r="BA90" s="118"/>
      <c r="BB90" s="118"/>
      <c r="BC90" s="118"/>
      <c r="BD90" s="118"/>
      <c r="BE90" s="118"/>
      <c r="BF90" s="118"/>
      <c r="BG90" s="118"/>
      <c r="BH90" s="118"/>
      <c r="BI90" s="118"/>
      <c r="BJ90" s="118"/>
      <c r="BK90" s="118"/>
      <c r="BL90" s="118"/>
      <c r="BM90" s="118"/>
      <c r="BN90" s="118"/>
      <c r="BO90" s="118"/>
      <c r="BP90" s="118"/>
      <c r="BQ90" s="119"/>
      <c r="BV90" s="136"/>
      <c r="BW90" s="136"/>
    </row>
    <row r="91" spans="1:75" ht="21.75" customHeight="1">
      <c r="A91" s="87">
        <f>IF(B91&lt;&gt;"",COUNTIF($B$8:B91,"."),"")</f>
      </c>
      <c r="C91" s="118" t="s">
        <v>324</v>
      </c>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87"/>
      <c r="AJ91" s="100"/>
      <c r="AK91" s="118" t="s">
        <v>325</v>
      </c>
      <c r="AL91" s="118"/>
      <c r="AM91" s="118"/>
      <c r="AN91" s="118"/>
      <c r="AO91" s="118"/>
      <c r="AP91" s="118"/>
      <c r="AQ91" s="118"/>
      <c r="AR91" s="118"/>
      <c r="AS91" s="118"/>
      <c r="AT91" s="118"/>
      <c r="AU91" s="118"/>
      <c r="AV91" s="118"/>
      <c r="AW91" s="118"/>
      <c r="AX91" s="118"/>
      <c r="AY91" s="118"/>
      <c r="AZ91" s="118"/>
      <c r="BA91" s="118"/>
      <c r="BB91" s="118"/>
      <c r="BC91" s="118"/>
      <c r="BD91" s="118"/>
      <c r="BE91" s="118"/>
      <c r="BF91" s="118"/>
      <c r="BG91" s="118"/>
      <c r="BH91" s="118"/>
      <c r="BI91" s="118"/>
      <c r="BJ91" s="118"/>
      <c r="BK91" s="118"/>
      <c r="BL91" s="118"/>
      <c r="BM91" s="118"/>
      <c r="BN91" s="118"/>
      <c r="BO91" s="118"/>
      <c r="BP91" s="118"/>
      <c r="BQ91" s="119"/>
      <c r="BV91" s="136"/>
      <c r="BW91" s="136"/>
    </row>
    <row r="92" spans="1:75" ht="21.75" customHeight="1">
      <c r="A92" s="87">
        <f>IF(B92&lt;&gt;"",COUNTIF($B$8:B92,"."),"")</f>
      </c>
      <c r="C92" s="118" t="s">
        <v>326</v>
      </c>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87"/>
      <c r="AJ92" s="100"/>
      <c r="AK92" s="118" t="s">
        <v>327</v>
      </c>
      <c r="AL92" s="118"/>
      <c r="AM92" s="118"/>
      <c r="AN92" s="118"/>
      <c r="AO92" s="118"/>
      <c r="AP92" s="118"/>
      <c r="AQ92" s="118"/>
      <c r="AR92" s="118"/>
      <c r="AS92" s="118"/>
      <c r="AT92" s="118"/>
      <c r="AU92" s="118"/>
      <c r="AV92" s="118"/>
      <c r="AW92" s="118"/>
      <c r="AX92" s="118"/>
      <c r="AY92" s="118"/>
      <c r="AZ92" s="118"/>
      <c r="BA92" s="118"/>
      <c r="BB92" s="118"/>
      <c r="BC92" s="118"/>
      <c r="BD92" s="118"/>
      <c r="BE92" s="118"/>
      <c r="BF92" s="118"/>
      <c r="BG92" s="118"/>
      <c r="BH92" s="118"/>
      <c r="BI92" s="118"/>
      <c r="BJ92" s="118"/>
      <c r="BK92" s="118"/>
      <c r="BL92" s="118"/>
      <c r="BM92" s="118"/>
      <c r="BN92" s="118"/>
      <c r="BO92" s="118"/>
      <c r="BP92" s="118"/>
      <c r="BQ92" s="119"/>
      <c r="BV92" s="136"/>
      <c r="BW92" s="136"/>
    </row>
    <row r="93" spans="1:75" ht="34.5" customHeight="1">
      <c r="A93" s="87">
        <f>IF(B93&lt;&gt;"",COUNTIF($B$8:B93,"."),"")</f>
      </c>
      <c r="C93" s="118" t="s">
        <v>328</v>
      </c>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87"/>
      <c r="AJ93" s="100"/>
      <c r="AK93" s="118" t="s">
        <v>329</v>
      </c>
      <c r="AL93" s="118"/>
      <c r="AM93" s="118"/>
      <c r="AN93" s="118"/>
      <c r="AO93" s="118"/>
      <c r="AP93" s="118"/>
      <c r="AQ93" s="118"/>
      <c r="AR93" s="118"/>
      <c r="AS93" s="118"/>
      <c r="AT93" s="118"/>
      <c r="AU93" s="118"/>
      <c r="AV93" s="118"/>
      <c r="AW93" s="118"/>
      <c r="AX93" s="118"/>
      <c r="AY93" s="118"/>
      <c r="AZ93" s="118"/>
      <c r="BA93" s="118"/>
      <c r="BB93" s="118"/>
      <c r="BC93" s="118"/>
      <c r="BD93" s="118"/>
      <c r="BE93" s="118"/>
      <c r="BF93" s="118"/>
      <c r="BG93" s="118"/>
      <c r="BH93" s="118"/>
      <c r="BI93" s="118"/>
      <c r="BJ93" s="118"/>
      <c r="BK93" s="118"/>
      <c r="BL93" s="118"/>
      <c r="BM93" s="118"/>
      <c r="BN93" s="118"/>
      <c r="BO93" s="118"/>
      <c r="BP93" s="118"/>
      <c r="BQ93" s="119"/>
      <c r="BV93" s="136"/>
      <c r="BW93" s="136"/>
    </row>
    <row r="94" spans="1:75" ht="12" customHeight="1">
      <c r="A94" s="87">
        <f>IF(B94&lt;&gt;"",COUNTIF($B$8:B94,"."),"")</f>
      </c>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87"/>
      <c r="AJ94" s="100"/>
      <c r="AK94" s="119"/>
      <c r="AL94" s="119"/>
      <c r="AM94" s="119"/>
      <c r="AN94" s="119"/>
      <c r="AO94" s="119"/>
      <c r="AP94" s="119"/>
      <c r="AQ94" s="119"/>
      <c r="AR94" s="119"/>
      <c r="AS94" s="119"/>
      <c r="AT94" s="119"/>
      <c r="AU94" s="119"/>
      <c r="AV94" s="119"/>
      <c r="AW94" s="119"/>
      <c r="AX94" s="119"/>
      <c r="AY94" s="119"/>
      <c r="AZ94" s="119"/>
      <c r="BA94" s="119"/>
      <c r="BB94" s="119"/>
      <c r="BC94" s="119"/>
      <c r="BD94" s="119"/>
      <c r="BE94" s="119"/>
      <c r="BF94" s="119"/>
      <c r="BG94" s="119"/>
      <c r="BH94" s="119"/>
      <c r="BI94" s="119"/>
      <c r="BJ94" s="119"/>
      <c r="BK94" s="119"/>
      <c r="BL94" s="119"/>
      <c r="BM94" s="119"/>
      <c r="BN94" s="119"/>
      <c r="BO94" s="119"/>
      <c r="BP94" s="119"/>
      <c r="BQ94" s="119"/>
      <c r="BV94" s="136"/>
      <c r="BW94" s="136"/>
    </row>
    <row r="95" spans="1:53" ht="15" customHeight="1">
      <c r="A95" s="87">
        <f>IF(B95&lt;&gt;"",COUNTIF($B$8:B95,"."),"")</f>
      </c>
      <c r="C95" s="130" t="s">
        <v>330</v>
      </c>
      <c r="D95" s="138"/>
      <c r="E95" s="138"/>
      <c r="F95" s="138"/>
      <c r="G95" s="138"/>
      <c r="H95" s="138"/>
      <c r="I95" s="138"/>
      <c r="J95" s="138"/>
      <c r="K95" s="138"/>
      <c r="L95" s="138"/>
      <c r="M95" s="138"/>
      <c r="N95" s="138"/>
      <c r="O95" s="138"/>
      <c r="P95" s="138"/>
      <c r="Q95" s="138"/>
      <c r="R95" s="138"/>
      <c r="S95" s="138"/>
      <c r="AI95" s="87"/>
      <c r="AJ95" s="100"/>
      <c r="AK95" s="130" t="s">
        <v>331</v>
      </c>
      <c r="AL95" s="138"/>
      <c r="AM95" s="138"/>
      <c r="AN95" s="138"/>
      <c r="AO95" s="138"/>
      <c r="AP95" s="138"/>
      <c r="AQ95" s="138"/>
      <c r="AR95" s="138"/>
      <c r="AS95" s="138"/>
      <c r="AT95" s="138"/>
      <c r="AU95" s="138"/>
      <c r="AV95" s="138"/>
      <c r="AW95" s="138"/>
      <c r="AX95" s="138"/>
      <c r="AY95" s="138"/>
      <c r="AZ95" s="138"/>
      <c r="BA95" s="138"/>
    </row>
    <row r="96" spans="1:69" ht="36.75" customHeight="1">
      <c r="A96" s="87">
        <f>IF(B96&lt;&gt;"",COUNTIF($B$8:B96,"."),"")</f>
      </c>
      <c r="C96" s="118" t="s">
        <v>332</v>
      </c>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87"/>
      <c r="AJ96" s="100"/>
      <c r="AK96" s="118" t="s">
        <v>333</v>
      </c>
      <c r="AL96" s="118"/>
      <c r="AM96" s="118"/>
      <c r="AN96" s="118"/>
      <c r="AO96" s="118"/>
      <c r="AP96" s="118"/>
      <c r="AQ96" s="118"/>
      <c r="AR96" s="118"/>
      <c r="AS96" s="118"/>
      <c r="AT96" s="118"/>
      <c r="AU96" s="118"/>
      <c r="AV96" s="118"/>
      <c r="AW96" s="118"/>
      <c r="AX96" s="118"/>
      <c r="AY96" s="118"/>
      <c r="AZ96" s="118"/>
      <c r="BA96" s="118"/>
      <c r="BB96" s="118"/>
      <c r="BC96" s="118"/>
      <c r="BD96" s="118"/>
      <c r="BE96" s="118"/>
      <c r="BF96" s="118"/>
      <c r="BG96" s="118"/>
      <c r="BH96" s="118"/>
      <c r="BI96" s="118"/>
      <c r="BJ96" s="118"/>
      <c r="BK96" s="118"/>
      <c r="BL96" s="118"/>
      <c r="BM96" s="118"/>
      <c r="BN96" s="118"/>
      <c r="BO96" s="118"/>
      <c r="BP96" s="118"/>
      <c r="BQ96" s="119"/>
    </row>
    <row r="97" spans="1:69" ht="62.25" customHeight="1" hidden="1" outlineLevel="1">
      <c r="A97" s="87">
        <f>IF(B97&lt;&gt;"",COUNTIF($B$8:B97,"."),"")</f>
      </c>
      <c r="C97" s="118" t="s">
        <v>334</v>
      </c>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87"/>
      <c r="AJ97" s="100"/>
      <c r="AK97" s="118" t="s">
        <v>335</v>
      </c>
      <c r="AL97" s="118"/>
      <c r="AM97" s="118"/>
      <c r="AN97" s="118"/>
      <c r="AO97" s="118"/>
      <c r="AP97" s="118"/>
      <c r="AQ97" s="118"/>
      <c r="AR97" s="118"/>
      <c r="AS97" s="118"/>
      <c r="AT97" s="118"/>
      <c r="AU97" s="118"/>
      <c r="AV97" s="118"/>
      <c r="AW97" s="118"/>
      <c r="AX97" s="118"/>
      <c r="AY97" s="118"/>
      <c r="AZ97" s="118"/>
      <c r="BA97" s="118"/>
      <c r="BB97" s="118"/>
      <c r="BC97" s="118"/>
      <c r="BD97" s="118"/>
      <c r="BE97" s="118"/>
      <c r="BF97" s="118"/>
      <c r="BG97" s="118"/>
      <c r="BH97" s="118"/>
      <c r="BI97" s="118"/>
      <c r="BJ97" s="118"/>
      <c r="BK97" s="118"/>
      <c r="BL97" s="118"/>
      <c r="BM97" s="118"/>
      <c r="BN97" s="118"/>
      <c r="BO97" s="118"/>
      <c r="BP97" s="118"/>
      <c r="BQ97" s="119"/>
    </row>
    <row r="98" spans="1:69" ht="22.5" customHeight="1" collapsed="1">
      <c r="A98" s="87">
        <f>IF(B98&lt;&gt;"",COUNTIF($B$8:B98,"."),"")</f>
      </c>
      <c r="C98" s="121" t="s">
        <v>336</v>
      </c>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87"/>
      <c r="AJ98" s="100"/>
      <c r="AK98" s="121" t="s">
        <v>337</v>
      </c>
      <c r="AL98" s="121"/>
      <c r="AM98" s="121"/>
      <c r="AN98" s="121"/>
      <c r="AO98" s="121"/>
      <c r="AP98" s="121"/>
      <c r="AQ98" s="121"/>
      <c r="AR98" s="121"/>
      <c r="AS98" s="121"/>
      <c r="AT98" s="121"/>
      <c r="AU98" s="121"/>
      <c r="AV98" s="121"/>
      <c r="AW98" s="121"/>
      <c r="AX98" s="121"/>
      <c r="AY98" s="121"/>
      <c r="AZ98" s="121"/>
      <c r="BA98" s="121"/>
      <c r="BB98" s="121"/>
      <c r="BC98" s="121"/>
      <c r="BD98" s="121"/>
      <c r="BE98" s="121"/>
      <c r="BF98" s="121"/>
      <c r="BG98" s="121"/>
      <c r="BH98" s="121"/>
      <c r="BI98" s="121"/>
      <c r="BJ98" s="121"/>
      <c r="BK98" s="121"/>
      <c r="BL98" s="121"/>
      <c r="BM98" s="121"/>
      <c r="BN98" s="121"/>
      <c r="BO98" s="121"/>
      <c r="BP98" s="121"/>
      <c r="BQ98" s="122"/>
    </row>
    <row r="99" spans="1:53" ht="10.5" customHeight="1">
      <c r="A99" s="87">
        <f>IF(B99&lt;&gt;"",COUNTIF($B$8:B99,"."),"")</f>
      </c>
      <c r="C99" s="139"/>
      <c r="D99" s="138"/>
      <c r="E99" s="138"/>
      <c r="F99" s="138"/>
      <c r="G99" s="138"/>
      <c r="H99" s="138"/>
      <c r="I99" s="138"/>
      <c r="J99" s="138"/>
      <c r="K99" s="138"/>
      <c r="L99" s="138"/>
      <c r="M99" s="138"/>
      <c r="N99" s="138"/>
      <c r="O99" s="138"/>
      <c r="P99" s="138"/>
      <c r="Q99" s="138"/>
      <c r="R99" s="138"/>
      <c r="S99" s="138"/>
      <c r="AI99" s="87"/>
      <c r="AJ99" s="100"/>
      <c r="AK99" s="139"/>
      <c r="AL99" s="138"/>
      <c r="AM99" s="138"/>
      <c r="AN99" s="138"/>
      <c r="AO99" s="138"/>
      <c r="AP99" s="138"/>
      <c r="AQ99" s="138"/>
      <c r="AR99" s="138"/>
      <c r="AS99" s="138"/>
      <c r="AT99" s="138"/>
      <c r="AU99" s="138"/>
      <c r="AV99" s="138"/>
      <c r="AW99" s="138"/>
      <c r="AX99" s="138"/>
      <c r="AY99" s="138"/>
      <c r="AZ99" s="138"/>
      <c r="BA99" s="138"/>
    </row>
    <row r="100" spans="1:60" ht="15" customHeight="1" hidden="1" outlineLevel="1">
      <c r="A100" s="87">
        <f>IF(B100&lt;&gt;"",COUNTIF($B$8:B100,"."),"")</f>
      </c>
      <c r="C100" s="135"/>
      <c r="D100" s="138"/>
      <c r="F100" s="138" t="s">
        <v>277</v>
      </c>
      <c r="G100" s="140" t="s">
        <v>338</v>
      </c>
      <c r="H100" s="138"/>
      <c r="I100" s="138"/>
      <c r="J100" s="138"/>
      <c r="K100" s="138"/>
      <c r="L100" s="138"/>
      <c r="M100" s="138"/>
      <c r="N100" s="138"/>
      <c r="O100" s="138"/>
      <c r="P100" s="138"/>
      <c r="Q100" s="138"/>
      <c r="R100" s="138"/>
      <c r="S100" s="138"/>
      <c r="Y100" s="141" t="s">
        <v>339</v>
      </c>
      <c r="Z100" s="142" t="s">
        <v>340</v>
      </c>
      <c r="AI100" s="87"/>
      <c r="AJ100" s="100"/>
      <c r="AK100" s="135"/>
      <c r="AL100" s="138"/>
      <c r="AN100" s="138" t="s">
        <v>277</v>
      </c>
      <c r="AO100" s="140" t="s">
        <v>341</v>
      </c>
      <c r="AP100" s="138"/>
      <c r="AQ100" s="138"/>
      <c r="AR100" s="138"/>
      <c r="AS100" s="138"/>
      <c r="AT100" s="138"/>
      <c r="AU100" s="138"/>
      <c r="AV100" s="138"/>
      <c r="AW100" s="138"/>
      <c r="AX100" s="138"/>
      <c r="AY100" s="138"/>
      <c r="AZ100" s="138"/>
      <c r="BA100" s="138"/>
      <c r="BG100" s="143" t="str">
        <f aca="true" t="shared" si="0" ref="BG100:BG105">Y100</f>
        <v>15 - 50</v>
      </c>
      <c r="BH100" s="140" t="s">
        <v>342</v>
      </c>
    </row>
    <row r="101" spans="1:60" ht="15" customHeight="1" collapsed="1">
      <c r="A101" s="87">
        <f>IF(B101&lt;&gt;"",COUNTIF($B$8:B101,"."),"")</f>
      </c>
      <c r="C101" s="135"/>
      <c r="D101" s="138"/>
      <c r="F101" s="138" t="s">
        <v>277</v>
      </c>
      <c r="G101" s="140" t="s">
        <v>343</v>
      </c>
      <c r="H101" s="138"/>
      <c r="I101" s="138"/>
      <c r="J101" s="138"/>
      <c r="K101" s="138"/>
      <c r="L101" s="138"/>
      <c r="M101" s="138"/>
      <c r="N101" s="138"/>
      <c r="O101" s="138"/>
      <c r="P101" s="138"/>
      <c r="Q101" s="138"/>
      <c r="R101" s="138"/>
      <c r="S101" s="138"/>
      <c r="Y101" s="141" t="s">
        <v>344</v>
      </c>
      <c r="Z101" s="142" t="s">
        <v>340</v>
      </c>
      <c r="AI101" s="87"/>
      <c r="AJ101" s="100"/>
      <c r="AK101" s="135"/>
      <c r="AL101" s="138"/>
      <c r="AN101" s="138" t="s">
        <v>277</v>
      </c>
      <c r="AO101" s="140" t="s">
        <v>345</v>
      </c>
      <c r="AP101" s="138"/>
      <c r="AQ101" s="138"/>
      <c r="AR101" s="138"/>
      <c r="AS101" s="138"/>
      <c r="AT101" s="138"/>
      <c r="AU101" s="138"/>
      <c r="AV101" s="138"/>
      <c r="AW101" s="138"/>
      <c r="AX101" s="138"/>
      <c r="AY101" s="138"/>
      <c r="AZ101" s="138"/>
      <c r="BA101" s="138"/>
      <c r="BG101" s="143" t="str">
        <f t="shared" si="0"/>
        <v>03 - 06</v>
      </c>
      <c r="BH101" s="140" t="s">
        <v>342</v>
      </c>
    </row>
    <row r="102" spans="1:60" ht="15" customHeight="1" hidden="1" outlineLevel="1">
      <c r="A102" s="87">
        <f>IF(B102&lt;&gt;"",COUNTIF($B$8:B102,"."),"")</f>
      </c>
      <c r="C102" s="135"/>
      <c r="D102" s="138"/>
      <c r="F102" s="138" t="s">
        <v>277</v>
      </c>
      <c r="G102" s="140" t="s">
        <v>346</v>
      </c>
      <c r="H102" s="138"/>
      <c r="I102" s="138"/>
      <c r="J102" s="138"/>
      <c r="K102" s="138"/>
      <c r="L102" s="138"/>
      <c r="M102" s="138"/>
      <c r="N102" s="138"/>
      <c r="O102" s="138"/>
      <c r="P102" s="138"/>
      <c r="Q102" s="138"/>
      <c r="R102" s="138"/>
      <c r="S102" s="138"/>
      <c r="Y102" s="141" t="s">
        <v>347</v>
      </c>
      <c r="Z102" s="142" t="s">
        <v>340</v>
      </c>
      <c r="AI102" s="87"/>
      <c r="AJ102" s="100"/>
      <c r="AK102" s="135"/>
      <c r="AL102" s="138"/>
      <c r="AN102" s="138" t="s">
        <v>277</v>
      </c>
      <c r="AO102" s="140" t="s">
        <v>348</v>
      </c>
      <c r="AP102" s="138"/>
      <c r="AQ102" s="138"/>
      <c r="AR102" s="138"/>
      <c r="AS102" s="138"/>
      <c r="AT102" s="138"/>
      <c r="AU102" s="138"/>
      <c r="AV102" s="138"/>
      <c r="AW102" s="138"/>
      <c r="AX102" s="138"/>
      <c r="AY102" s="138"/>
      <c r="AZ102" s="138"/>
      <c r="BA102" s="138"/>
      <c r="BG102" s="143" t="str">
        <f t="shared" si="0"/>
        <v>03 - 08</v>
      </c>
      <c r="BH102" s="140" t="s">
        <v>342</v>
      </c>
    </row>
    <row r="103" spans="1:60" ht="15" customHeight="1" collapsed="1">
      <c r="A103" s="87">
        <f>IF(B103&lt;&gt;"",COUNTIF($B$8:B103,"."),"")</f>
      </c>
      <c r="C103" s="135"/>
      <c r="D103" s="138"/>
      <c r="F103" s="138" t="s">
        <v>277</v>
      </c>
      <c r="G103" s="140" t="s">
        <v>346</v>
      </c>
      <c r="H103" s="138"/>
      <c r="I103" s="138"/>
      <c r="J103" s="138"/>
      <c r="K103" s="138"/>
      <c r="L103" s="138"/>
      <c r="M103" s="138"/>
      <c r="N103" s="138"/>
      <c r="O103" s="138"/>
      <c r="P103" s="138"/>
      <c r="Q103" s="138"/>
      <c r="R103" s="138"/>
      <c r="S103" s="138"/>
      <c r="Y103" s="141" t="s">
        <v>344</v>
      </c>
      <c r="Z103" s="142" t="s">
        <v>340</v>
      </c>
      <c r="AI103" s="87"/>
      <c r="AJ103" s="100"/>
      <c r="AK103" s="135"/>
      <c r="AL103" s="138"/>
      <c r="AN103" s="138" t="s">
        <v>277</v>
      </c>
      <c r="AO103" s="140" t="s">
        <v>349</v>
      </c>
      <c r="AP103" s="138"/>
      <c r="AQ103" s="138"/>
      <c r="AR103" s="138"/>
      <c r="AS103" s="138"/>
      <c r="AT103" s="138"/>
      <c r="AU103" s="138"/>
      <c r="AV103" s="138"/>
      <c r="AW103" s="138"/>
      <c r="AX103" s="138"/>
      <c r="AY103" s="138"/>
      <c r="AZ103" s="138"/>
      <c r="BA103" s="138"/>
      <c r="BG103" s="143" t="str">
        <f t="shared" si="0"/>
        <v>03 - 06</v>
      </c>
      <c r="BH103" s="140" t="s">
        <v>342</v>
      </c>
    </row>
    <row r="104" spans="1:60" ht="15" customHeight="1" hidden="1" outlineLevel="1">
      <c r="A104" s="87">
        <f>IF(B104&lt;&gt;"",COUNTIF($B$8:B104,"."),"")</f>
      </c>
      <c r="C104" s="135"/>
      <c r="D104" s="138"/>
      <c r="F104" s="138" t="s">
        <v>277</v>
      </c>
      <c r="G104" s="140" t="s">
        <v>350</v>
      </c>
      <c r="H104" s="138"/>
      <c r="I104" s="138"/>
      <c r="J104" s="138"/>
      <c r="K104" s="138"/>
      <c r="L104" s="138"/>
      <c r="M104" s="138"/>
      <c r="N104" s="138"/>
      <c r="O104" s="138"/>
      <c r="P104" s="138"/>
      <c r="Q104" s="138"/>
      <c r="R104" s="138"/>
      <c r="S104" s="138"/>
      <c r="Y104" s="141" t="s">
        <v>351</v>
      </c>
      <c r="Z104" s="142" t="s">
        <v>340</v>
      </c>
      <c r="AI104" s="87"/>
      <c r="AJ104" s="100"/>
      <c r="AK104" s="135"/>
      <c r="AL104" s="138"/>
      <c r="AN104" s="138" t="s">
        <v>277</v>
      </c>
      <c r="AO104" s="140" t="s">
        <v>352</v>
      </c>
      <c r="AP104" s="138"/>
      <c r="AQ104" s="138"/>
      <c r="AR104" s="138"/>
      <c r="AS104" s="138"/>
      <c r="AT104" s="138"/>
      <c r="AU104" s="138"/>
      <c r="AV104" s="138"/>
      <c r="AW104" s="138"/>
      <c r="AX104" s="138"/>
      <c r="AY104" s="138"/>
      <c r="AZ104" s="138"/>
      <c r="BA104" s="138"/>
      <c r="BG104" s="143" t="str">
        <f t="shared" si="0"/>
        <v>50</v>
      </c>
      <c r="BH104" s="140" t="s">
        <v>342</v>
      </c>
    </row>
    <row r="105" spans="1:60" ht="15" customHeight="1" collapsed="1">
      <c r="A105" s="87">
        <f>IF(B105&lt;&gt;"",COUNTIF($B$8:B105,"."),"")</f>
      </c>
      <c r="C105" s="135"/>
      <c r="D105" s="138"/>
      <c r="F105" s="138" t="s">
        <v>277</v>
      </c>
      <c r="G105" s="140" t="s">
        <v>353</v>
      </c>
      <c r="H105" s="138"/>
      <c r="I105" s="138"/>
      <c r="J105" s="138"/>
      <c r="K105" s="138"/>
      <c r="L105" s="138"/>
      <c r="M105" s="138"/>
      <c r="N105" s="138"/>
      <c r="O105" s="138"/>
      <c r="P105" s="138"/>
      <c r="Q105" s="138"/>
      <c r="R105" s="138"/>
      <c r="S105" s="138"/>
      <c r="Y105" s="141" t="s">
        <v>354</v>
      </c>
      <c r="Z105" s="142" t="s">
        <v>340</v>
      </c>
      <c r="AI105" s="87"/>
      <c r="AJ105" s="100"/>
      <c r="AK105" s="135"/>
      <c r="AL105" s="138"/>
      <c r="AN105" s="138" t="s">
        <v>277</v>
      </c>
      <c r="AO105" s="140" t="s">
        <v>355</v>
      </c>
      <c r="AP105" s="138"/>
      <c r="AQ105" s="138"/>
      <c r="AR105" s="138"/>
      <c r="AS105" s="138"/>
      <c r="AT105" s="138"/>
      <c r="AU105" s="138"/>
      <c r="AV105" s="138"/>
      <c r="AW105" s="138"/>
      <c r="AX105" s="138"/>
      <c r="AY105" s="138"/>
      <c r="AZ105" s="138"/>
      <c r="BA105" s="138"/>
      <c r="BG105" s="143" t="str">
        <f t="shared" si="0"/>
        <v>06 - 08</v>
      </c>
      <c r="BH105" s="140" t="s">
        <v>342</v>
      </c>
    </row>
    <row r="106" spans="1:69" ht="45.75" customHeight="1" hidden="1" outlineLevel="1">
      <c r="A106" s="87">
        <f>IF(B106&lt;&gt;"",COUNTIF($B$8:B106,"."),"")</f>
      </c>
      <c r="C106" s="118" t="s">
        <v>356</v>
      </c>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87"/>
      <c r="AJ106" s="100"/>
      <c r="AK106" s="118" t="s">
        <v>357</v>
      </c>
      <c r="AL106" s="118"/>
      <c r="AM106" s="118"/>
      <c r="AN106" s="118"/>
      <c r="AO106" s="118"/>
      <c r="AP106" s="118"/>
      <c r="AQ106" s="118"/>
      <c r="AR106" s="118"/>
      <c r="AS106" s="118"/>
      <c r="AT106" s="118"/>
      <c r="AU106" s="118"/>
      <c r="AV106" s="118"/>
      <c r="AW106" s="118"/>
      <c r="AX106" s="118"/>
      <c r="AY106" s="118"/>
      <c r="AZ106" s="118"/>
      <c r="BA106" s="118"/>
      <c r="BB106" s="118"/>
      <c r="BC106" s="118"/>
      <c r="BD106" s="118"/>
      <c r="BE106" s="118"/>
      <c r="BF106" s="118"/>
      <c r="BG106" s="118"/>
      <c r="BH106" s="118"/>
      <c r="BI106" s="118"/>
      <c r="BJ106" s="118"/>
      <c r="BK106" s="118"/>
      <c r="BL106" s="118"/>
      <c r="BM106" s="118"/>
      <c r="BN106" s="118"/>
      <c r="BO106" s="118"/>
      <c r="BP106" s="118"/>
      <c r="BQ106" s="119"/>
    </row>
    <row r="107" spans="1:69" ht="12" customHeight="1" hidden="1" outlineLevel="1" collapsed="1">
      <c r="A107" s="87">
        <f>IF(B107&lt;&gt;"",COUNTIF($B$8:B107,"."),"")</f>
      </c>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87"/>
      <c r="AJ107" s="100"/>
      <c r="AK107" s="119"/>
      <c r="AL107" s="119"/>
      <c r="AM107" s="119"/>
      <c r="AN107" s="119"/>
      <c r="AO107" s="119"/>
      <c r="AP107" s="119"/>
      <c r="AQ107" s="119"/>
      <c r="AR107" s="119"/>
      <c r="AS107" s="119"/>
      <c r="AT107" s="119"/>
      <c r="AU107" s="119"/>
      <c r="AV107" s="119"/>
      <c r="AW107" s="119"/>
      <c r="AX107" s="119"/>
      <c r="AY107" s="119"/>
      <c r="AZ107" s="119"/>
      <c r="BA107" s="119"/>
      <c r="BB107" s="119"/>
      <c r="BC107" s="119"/>
      <c r="BD107" s="119"/>
      <c r="BE107" s="119"/>
      <c r="BF107" s="119"/>
      <c r="BG107" s="119"/>
      <c r="BH107" s="119"/>
      <c r="BI107" s="119"/>
      <c r="BJ107" s="119"/>
      <c r="BK107" s="119"/>
      <c r="BL107" s="119"/>
      <c r="BM107" s="119"/>
      <c r="BN107" s="119"/>
      <c r="BO107" s="119"/>
      <c r="BP107" s="119"/>
      <c r="BQ107" s="119"/>
    </row>
    <row r="108" spans="1:75" ht="15" customHeight="1" hidden="1" outlineLevel="1">
      <c r="A108" s="87">
        <f>IF(B108&lt;&gt;"",COUNTIF($B$8:B108,"."),"")</f>
      </c>
      <c r="C108" s="130" t="s">
        <v>358</v>
      </c>
      <c r="D108" s="138"/>
      <c r="E108" s="138"/>
      <c r="F108" s="138"/>
      <c r="G108" s="138"/>
      <c r="H108" s="138"/>
      <c r="I108" s="138"/>
      <c r="J108" s="138"/>
      <c r="K108" s="138"/>
      <c r="L108" s="138"/>
      <c r="M108" s="138"/>
      <c r="N108" s="138"/>
      <c r="O108" s="138"/>
      <c r="P108" s="138"/>
      <c r="Q108" s="138"/>
      <c r="R108" s="138"/>
      <c r="S108" s="138"/>
      <c r="AI108" s="87"/>
      <c r="AJ108" s="100"/>
      <c r="AK108" s="130" t="s">
        <v>359</v>
      </c>
      <c r="AL108" s="138"/>
      <c r="AM108" s="138"/>
      <c r="AN108" s="138"/>
      <c r="AO108" s="138"/>
      <c r="AP108" s="138"/>
      <c r="AQ108" s="138"/>
      <c r="AR108" s="138"/>
      <c r="AS108" s="138"/>
      <c r="AT108" s="138"/>
      <c r="AU108" s="138"/>
      <c r="AV108" s="138"/>
      <c r="AW108" s="138"/>
      <c r="AX108" s="138"/>
      <c r="AY108" s="138"/>
      <c r="AZ108" s="138"/>
      <c r="BA108" s="138"/>
      <c r="BV108" s="136"/>
      <c r="BW108" s="136"/>
    </row>
    <row r="109" spans="1:75" ht="36.75" customHeight="1" hidden="1" outlineLevel="1">
      <c r="A109" s="87">
        <f>IF(B109&lt;&gt;"",COUNTIF($B$8:B109,"."),"")</f>
      </c>
      <c r="C109" s="118" t="s">
        <v>360</v>
      </c>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87"/>
      <c r="AJ109" s="100"/>
      <c r="AK109" s="118" t="s">
        <v>361</v>
      </c>
      <c r="AL109" s="118"/>
      <c r="AM109" s="118"/>
      <c r="AN109" s="118"/>
      <c r="AO109" s="118"/>
      <c r="AP109" s="118"/>
      <c r="AQ109" s="118"/>
      <c r="AR109" s="118"/>
      <c r="AS109" s="118"/>
      <c r="AT109" s="118"/>
      <c r="AU109" s="118"/>
      <c r="AV109" s="118"/>
      <c r="AW109" s="118"/>
      <c r="AX109" s="118"/>
      <c r="AY109" s="118"/>
      <c r="AZ109" s="118"/>
      <c r="BA109" s="118"/>
      <c r="BB109" s="118"/>
      <c r="BC109" s="118"/>
      <c r="BD109" s="118"/>
      <c r="BE109" s="118"/>
      <c r="BF109" s="118"/>
      <c r="BG109" s="118"/>
      <c r="BH109" s="118"/>
      <c r="BI109" s="118"/>
      <c r="BJ109" s="118"/>
      <c r="BK109" s="118"/>
      <c r="BL109" s="118"/>
      <c r="BM109" s="118"/>
      <c r="BN109" s="118"/>
      <c r="BO109" s="118"/>
      <c r="BP109" s="118"/>
      <c r="BV109" s="136"/>
      <c r="BW109" s="136"/>
    </row>
    <row r="110" spans="1:75" ht="22.5" customHeight="1" hidden="1" outlineLevel="1">
      <c r="A110" s="87">
        <f>IF(B110&lt;&gt;"",COUNTIF($B$8:B110,"."),"")</f>
      </c>
      <c r="C110" s="118" t="s">
        <v>362</v>
      </c>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87"/>
      <c r="AJ110" s="100"/>
      <c r="AK110" s="118" t="s">
        <v>363</v>
      </c>
      <c r="AL110" s="118"/>
      <c r="AM110" s="118"/>
      <c r="AN110" s="118"/>
      <c r="AO110" s="118"/>
      <c r="AP110" s="118"/>
      <c r="AQ110" s="118"/>
      <c r="AR110" s="118"/>
      <c r="AS110" s="118"/>
      <c r="AT110" s="118"/>
      <c r="AU110" s="118"/>
      <c r="AV110" s="118"/>
      <c r="AW110" s="118"/>
      <c r="AX110" s="118"/>
      <c r="AY110" s="118"/>
      <c r="AZ110" s="118"/>
      <c r="BA110" s="118"/>
      <c r="BB110" s="118"/>
      <c r="BC110" s="118"/>
      <c r="BD110" s="118"/>
      <c r="BE110" s="118"/>
      <c r="BF110" s="118"/>
      <c r="BG110" s="118"/>
      <c r="BH110" s="118"/>
      <c r="BI110" s="118"/>
      <c r="BJ110" s="118"/>
      <c r="BK110" s="118"/>
      <c r="BL110" s="118"/>
      <c r="BM110" s="118"/>
      <c r="BN110" s="118"/>
      <c r="BO110" s="118"/>
      <c r="BP110" s="118"/>
      <c r="BV110" s="136"/>
      <c r="BW110" s="136"/>
    </row>
    <row r="111" spans="1:53" ht="12" customHeight="1" collapsed="1">
      <c r="A111" s="87">
        <f>IF(B111&lt;&gt;"",COUNTIF($B$8:B111,"."),"")</f>
      </c>
      <c r="D111" s="138"/>
      <c r="E111" s="138"/>
      <c r="F111" s="138"/>
      <c r="G111" s="138"/>
      <c r="H111" s="138"/>
      <c r="I111" s="138"/>
      <c r="J111" s="138"/>
      <c r="K111" s="138"/>
      <c r="L111" s="138"/>
      <c r="M111" s="138"/>
      <c r="N111" s="138"/>
      <c r="O111" s="138"/>
      <c r="P111" s="138"/>
      <c r="Q111" s="138"/>
      <c r="R111" s="138"/>
      <c r="S111" s="138"/>
      <c r="AI111" s="87"/>
      <c r="AJ111" s="100"/>
      <c r="AL111" s="138"/>
      <c r="AM111" s="138"/>
      <c r="AN111" s="138"/>
      <c r="AO111" s="138"/>
      <c r="AP111" s="138"/>
      <c r="AQ111" s="138"/>
      <c r="AR111" s="138"/>
      <c r="AS111" s="138"/>
      <c r="AT111" s="138"/>
      <c r="AU111" s="138"/>
      <c r="AV111" s="138"/>
      <c r="AW111" s="138"/>
      <c r="AX111" s="138"/>
      <c r="AY111" s="138"/>
      <c r="AZ111" s="138"/>
      <c r="BA111" s="138"/>
    </row>
    <row r="112" spans="1:53" ht="15" customHeight="1">
      <c r="A112" s="87">
        <f>IF(B112&lt;&gt;"",COUNTIF($B$8:B112,"."),"")</f>
      </c>
      <c r="C112" s="130" t="s">
        <v>364</v>
      </c>
      <c r="D112" s="138"/>
      <c r="E112" s="138"/>
      <c r="F112" s="138"/>
      <c r="G112" s="138"/>
      <c r="H112" s="138"/>
      <c r="I112" s="138"/>
      <c r="J112" s="138"/>
      <c r="K112" s="138"/>
      <c r="L112" s="138"/>
      <c r="M112" s="138"/>
      <c r="N112" s="138"/>
      <c r="O112" s="138"/>
      <c r="P112" s="138"/>
      <c r="Q112" s="138"/>
      <c r="R112" s="138"/>
      <c r="S112" s="138"/>
      <c r="AI112" s="87"/>
      <c r="AJ112" s="100"/>
      <c r="AK112" s="130" t="s">
        <v>365</v>
      </c>
      <c r="AL112" s="138"/>
      <c r="AM112" s="138"/>
      <c r="AN112" s="138"/>
      <c r="AO112" s="138"/>
      <c r="AP112" s="138"/>
      <c r="AQ112" s="138"/>
      <c r="AR112" s="138"/>
      <c r="AS112" s="138"/>
      <c r="AT112" s="138"/>
      <c r="AU112" s="138"/>
      <c r="AV112" s="138"/>
      <c r="AW112" s="138"/>
      <c r="AX112" s="138"/>
      <c r="AY112" s="138"/>
      <c r="AZ112" s="138"/>
      <c r="BA112" s="138"/>
    </row>
    <row r="113" spans="1:69" ht="40.5" customHeight="1">
      <c r="A113" s="87">
        <f>IF(B113&lt;&gt;"",COUNTIF($B$8:B113,"."),"")</f>
      </c>
      <c r="C113" s="118" t="s">
        <v>366</v>
      </c>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87"/>
      <c r="AJ113" s="100"/>
      <c r="AK113" s="118" t="s">
        <v>367</v>
      </c>
      <c r="AL113" s="118"/>
      <c r="AM113" s="118"/>
      <c r="AN113" s="118"/>
      <c r="AO113" s="118"/>
      <c r="AP113" s="118"/>
      <c r="AQ113" s="118"/>
      <c r="AR113" s="118"/>
      <c r="AS113" s="118"/>
      <c r="AT113" s="118"/>
      <c r="AU113" s="118"/>
      <c r="AV113" s="118"/>
      <c r="AW113" s="118"/>
      <c r="AX113" s="118"/>
      <c r="AY113" s="118"/>
      <c r="AZ113" s="118"/>
      <c r="BA113" s="118"/>
      <c r="BB113" s="118"/>
      <c r="BC113" s="118"/>
      <c r="BD113" s="118"/>
      <c r="BE113" s="118"/>
      <c r="BF113" s="118"/>
      <c r="BG113" s="118"/>
      <c r="BH113" s="118"/>
      <c r="BI113" s="118"/>
      <c r="BJ113" s="118"/>
      <c r="BK113" s="118"/>
      <c r="BL113" s="118"/>
      <c r="BM113" s="118"/>
      <c r="BN113" s="118"/>
      <c r="BO113" s="118"/>
      <c r="BP113" s="118"/>
      <c r="BQ113" s="119"/>
    </row>
    <row r="114" spans="1:69" ht="53.25" customHeight="1" hidden="1">
      <c r="A114" s="87">
        <f>IF(B114&lt;&gt;"",COUNTIF($B$8:B114,"."),"")</f>
      </c>
      <c r="C114" s="118" t="s">
        <v>368</v>
      </c>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87"/>
      <c r="AJ114" s="100"/>
      <c r="AK114" s="118" t="s">
        <v>369</v>
      </c>
      <c r="AL114" s="118"/>
      <c r="AM114" s="118"/>
      <c r="AN114" s="118"/>
      <c r="AO114" s="118"/>
      <c r="AP114" s="118"/>
      <c r="AQ114" s="118"/>
      <c r="AR114" s="118"/>
      <c r="AS114" s="118"/>
      <c r="AT114" s="118"/>
      <c r="AU114" s="118"/>
      <c r="AV114" s="118"/>
      <c r="AW114" s="118"/>
      <c r="AX114" s="118"/>
      <c r="AY114" s="118"/>
      <c r="AZ114" s="118"/>
      <c r="BA114" s="118"/>
      <c r="BB114" s="118"/>
      <c r="BC114" s="118"/>
      <c r="BD114" s="118"/>
      <c r="BE114" s="118"/>
      <c r="BF114" s="118"/>
      <c r="BG114" s="118"/>
      <c r="BH114" s="118"/>
      <c r="BI114" s="118"/>
      <c r="BJ114" s="118"/>
      <c r="BK114" s="118"/>
      <c r="BL114" s="118"/>
      <c r="BM114" s="118"/>
      <c r="BN114" s="118"/>
      <c r="BO114" s="118"/>
      <c r="BP114" s="118"/>
      <c r="BQ114" s="119"/>
    </row>
    <row r="115" spans="1:69" ht="36" customHeight="1">
      <c r="A115" s="87">
        <f>IF(B115&lt;&gt;"",COUNTIF($B$8:B115,"."),"")</f>
      </c>
      <c r="C115" s="118" t="s">
        <v>370</v>
      </c>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87"/>
      <c r="AJ115" s="100"/>
      <c r="AK115" s="118" t="s">
        <v>369</v>
      </c>
      <c r="AL115" s="118"/>
      <c r="AM115" s="118"/>
      <c r="AN115" s="118"/>
      <c r="AO115" s="118"/>
      <c r="AP115" s="118"/>
      <c r="AQ115" s="118"/>
      <c r="AR115" s="118"/>
      <c r="AS115" s="118"/>
      <c r="AT115" s="118"/>
      <c r="AU115" s="118"/>
      <c r="AV115" s="118"/>
      <c r="AW115" s="118"/>
      <c r="AX115" s="118"/>
      <c r="AY115" s="118"/>
      <c r="AZ115" s="118"/>
      <c r="BA115" s="118"/>
      <c r="BB115" s="118"/>
      <c r="BC115" s="118"/>
      <c r="BD115" s="118"/>
      <c r="BE115" s="118"/>
      <c r="BF115" s="118"/>
      <c r="BG115" s="118"/>
      <c r="BH115" s="118"/>
      <c r="BI115" s="118"/>
      <c r="BJ115" s="118"/>
      <c r="BK115" s="118"/>
      <c r="BL115" s="118"/>
      <c r="BM115" s="118"/>
      <c r="BN115" s="118"/>
      <c r="BO115" s="118"/>
      <c r="BP115" s="118"/>
      <c r="BQ115" s="119"/>
    </row>
    <row r="116" spans="1:69" ht="41.25" customHeight="1">
      <c r="A116" s="87"/>
      <c r="C116" s="118" t="s">
        <v>371</v>
      </c>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87"/>
      <c r="AJ116" s="100"/>
      <c r="AK116" s="119"/>
      <c r="AL116" s="119"/>
      <c r="AM116" s="119"/>
      <c r="AN116" s="119"/>
      <c r="AO116" s="119"/>
      <c r="AP116" s="119"/>
      <c r="AQ116" s="119"/>
      <c r="AR116" s="119"/>
      <c r="AS116" s="119"/>
      <c r="AT116" s="119"/>
      <c r="AU116" s="119"/>
      <c r="AV116" s="119"/>
      <c r="AW116" s="119"/>
      <c r="AX116" s="119"/>
      <c r="AY116" s="119"/>
      <c r="AZ116" s="119"/>
      <c r="BA116" s="119"/>
      <c r="BB116" s="119"/>
      <c r="BC116" s="119"/>
      <c r="BD116" s="119"/>
      <c r="BE116" s="119"/>
      <c r="BF116" s="119"/>
      <c r="BG116" s="119"/>
      <c r="BH116" s="119"/>
      <c r="BI116" s="119"/>
      <c r="BJ116" s="119"/>
      <c r="BK116" s="119"/>
      <c r="BL116" s="119"/>
      <c r="BM116" s="119"/>
      <c r="BN116" s="119"/>
      <c r="BO116" s="119"/>
      <c r="BP116" s="119"/>
      <c r="BQ116" s="119"/>
    </row>
    <row r="117" spans="1:53" ht="12" customHeight="1">
      <c r="A117" s="87">
        <f>IF(B117&lt;&gt;"",COUNTIF($B$8:B117,"."),"")</f>
      </c>
      <c r="D117" s="138"/>
      <c r="E117" s="138"/>
      <c r="F117" s="138"/>
      <c r="G117" s="138"/>
      <c r="H117" s="138"/>
      <c r="I117" s="138"/>
      <c r="J117" s="138"/>
      <c r="K117" s="138"/>
      <c r="L117" s="138"/>
      <c r="M117" s="138"/>
      <c r="N117" s="138"/>
      <c r="O117" s="138"/>
      <c r="P117" s="138"/>
      <c r="Q117" s="138"/>
      <c r="R117" s="138"/>
      <c r="S117" s="138"/>
      <c r="AI117" s="87"/>
      <c r="AJ117" s="100"/>
      <c r="AL117" s="138"/>
      <c r="AM117" s="138"/>
      <c r="AN117" s="138"/>
      <c r="AO117" s="138"/>
      <c r="AP117" s="138"/>
      <c r="AQ117" s="138"/>
      <c r="AR117" s="138"/>
      <c r="AS117" s="138"/>
      <c r="AT117" s="138"/>
      <c r="AU117" s="138"/>
      <c r="AV117" s="138"/>
      <c r="AW117" s="138"/>
      <c r="AX117" s="138"/>
      <c r="AY117" s="138"/>
      <c r="AZ117" s="138"/>
      <c r="BA117" s="138"/>
    </row>
    <row r="118" spans="1:53" ht="15" customHeight="1" hidden="1" outlineLevel="1">
      <c r="A118" s="87">
        <f>IF(B118&lt;&gt;"",COUNTIF($B$8:B118,"."),"")</f>
      </c>
      <c r="C118" s="130" t="s">
        <v>372</v>
      </c>
      <c r="D118" s="138"/>
      <c r="E118" s="138"/>
      <c r="F118" s="138"/>
      <c r="G118" s="138"/>
      <c r="H118" s="138"/>
      <c r="I118" s="138"/>
      <c r="J118" s="138"/>
      <c r="K118" s="138"/>
      <c r="L118" s="138"/>
      <c r="M118" s="138"/>
      <c r="N118" s="138"/>
      <c r="O118" s="138"/>
      <c r="P118" s="138"/>
      <c r="Q118" s="138"/>
      <c r="R118" s="138"/>
      <c r="S118" s="138"/>
      <c r="AI118" s="87"/>
      <c r="AJ118" s="100"/>
      <c r="AK118" s="130" t="s">
        <v>373</v>
      </c>
      <c r="AL118" s="138"/>
      <c r="AM118" s="138"/>
      <c r="AN118" s="138"/>
      <c r="AO118" s="138"/>
      <c r="AP118" s="138"/>
      <c r="AQ118" s="138"/>
      <c r="AR118" s="138"/>
      <c r="AS118" s="138"/>
      <c r="AT118" s="138"/>
      <c r="AU118" s="138"/>
      <c r="AV118" s="138"/>
      <c r="AW118" s="138"/>
      <c r="AX118" s="138"/>
      <c r="AY118" s="138"/>
      <c r="AZ118" s="138"/>
      <c r="BA118" s="138"/>
    </row>
    <row r="119" spans="1:69" ht="100.5" customHeight="1" hidden="1" outlineLevel="1">
      <c r="A119" s="87">
        <f>IF(B119&lt;&gt;"",COUNTIF($B$8:B119,"."),"")</f>
      </c>
      <c r="C119" s="118" t="s">
        <v>374</v>
      </c>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87"/>
      <c r="AJ119" s="100"/>
      <c r="AK119" s="118" t="s">
        <v>375</v>
      </c>
      <c r="AL119" s="118"/>
      <c r="AM119" s="118"/>
      <c r="AN119" s="118"/>
      <c r="AO119" s="118"/>
      <c r="AP119" s="118"/>
      <c r="AQ119" s="118"/>
      <c r="AR119" s="118"/>
      <c r="AS119" s="118"/>
      <c r="AT119" s="118"/>
      <c r="AU119" s="118"/>
      <c r="AV119" s="118"/>
      <c r="AW119" s="118"/>
      <c r="AX119" s="118"/>
      <c r="AY119" s="118"/>
      <c r="AZ119" s="118"/>
      <c r="BA119" s="118"/>
      <c r="BB119" s="118"/>
      <c r="BC119" s="118"/>
      <c r="BD119" s="118"/>
      <c r="BE119" s="118"/>
      <c r="BF119" s="118"/>
      <c r="BG119" s="118"/>
      <c r="BH119" s="118"/>
      <c r="BI119" s="118"/>
      <c r="BJ119" s="118"/>
      <c r="BK119" s="118"/>
      <c r="BL119" s="118"/>
      <c r="BM119" s="118"/>
      <c r="BN119" s="118"/>
      <c r="BO119" s="118"/>
      <c r="BP119" s="118"/>
      <c r="BQ119" s="119"/>
    </row>
    <row r="120" spans="1:69" ht="12" customHeight="1" hidden="1" outlineLevel="1">
      <c r="A120" s="87">
        <f>IF(B120&lt;&gt;"",COUNTIF($B$8:B120,"."),"")</f>
      </c>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c r="AH120" s="119"/>
      <c r="AI120" s="87"/>
      <c r="AJ120" s="100"/>
      <c r="AK120" s="119"/>
      <c r="AL120" s="119"/>
      <c r="AM120" s="119"/>
      <c r="AN120" s="119"/>
      <c r="AO120" s="119"/>
      <c r="AP120" s="119"/>
      <c r="AQ120" s="119"/>
      <c r="AR120" s="119"/>
      <c r="AS120" s="119"/>
      <c r="AT120" s="119"/>
      <c r="AU120" s="119"/>
      <c r="AV120" s="119"/>
      <c r="AW120" s="119"/>
      <c r="AX120" s="119"/>
      <c r="AY120" s="119"/>
      <c r="AZ120" s="119"/>
      <c r="BA120" s="119"/>
      <c r="BB120" s="119"/>
      <c r="BC120" s="119"/>
      <c r="BD120" s="119"/>
      <c r="BE120" s="119"/>
      <c r="BF120" s="119"/>
      <c r="BG120" s="119"/>
      <c r="BH120" s="119"/>
      <c r="BI120" s="119"/>
      <c r="BJ120" s="119"/>
      <c r="BK120" s="119"/>
      <c r="BL120" s="119"/>
      <c r="BM120" s="119"/>
      <c r="BN120" s="119"/>
      <c r="BO120" s="119"/>
      <c r="BP120" s="119"/>
      <c r="BQ120" s="119"/>
    </row>
    <row r="121" spans="1:75" ht="15" customHeight="1" collapsed="1">
      <c r="A121" s="87">
        <f>IF(B121&lt;&gt;"",COUNTIF($B$8:B121,"."),"")</f>
      </c>
      <c r="C121" s="130" t="s">
        <v>376</v>
      </c>
      <c r="D121" s="138"/>
      <c r="E121" s="138"/>
      <c r="F121" s="138"/>
      <c r="G121" s="138"/>
      <c r="H121" s="138"/>
      <c r="I121" s="138"/>
      <c r="J121" s="138"/>
      <c r="K121" s="138"/>
      <c r="L121" s="138"/>
      <c r="M121" s="138"/>
      <c r="N121" s="138"/>
      <c r="O121" s="138"/>
      <c r="P121" s="138"/>
      <c r="Q121" s="138"/>
      <c r="R121" s="138"/>
      <c r="S121" s="138"/>
      <c r="AI121" s="87"/>
      <c r="AJ121" s="100"/>
      <c r="AK121" s="130" t="s">
        <v>377</v>
      </c>
      <c r="AL121" s="138"/>
      <c r="AM121" s="138"/>
      <c r="AN121" s="138"/>
      <c r="AO121" s="138"/>
      <c r="AP121" s="138"/>
      <c r="AQ121" s="138"/>
      <c r="AR121" s="138"/>
      <c r="AS121" s="138"/>
      <c r="AT121" s="138"/>
      <c r="AU121" s="138"/>
      <c r="AV121" s="138"/>
      <c r="AW121" s="138"/>
      <c r="AX121" s="138"/>
      <c r="AY121" s="138"/>
      <c r="AZ121" s="138"/>
      <c r="BA121" s="138"/>
      <c r="BV121" s="136"/>
      <c r="BW121" s="136"/>
    </row>
    <row r="122" spans="1:75" ht="62.25" customHeight="1" hidden="1" outlineLevel="1">
      <c r="A122" s="87">
        <f>IF(B122&lt;&gt;"",COUNTIF($B$8:B122,"."),"")</f>
      </c>
      <c r="C122" s="118" t="s">
        <v>378</v>
      </c>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87"/>
      <c r="AJ122" s="100"/>
      <c r="AK122" s="118" t="s">
        <v>379</v>
      </c>
      <c r="AL122" s="118"/>
      <c r="AM122" s="118"/>
      <c r="AN122" s="118"/>
      <c r="AO122" s="118"/>
      <c r="AP122" s="118"/>
      <c r="AQ122" s="118"/>
      <c r="AR122" s="118"/>
      <c r="AS122" s="118"/>
      <c r="AT122" s="118"/>
      <c r="AU122" s="118"/>
      <c r="AV122" s="118"/>
      <c r="AW122" s="118"/>
      <c r="AX122" s="118"/>
      <c r="AY122" s="118"/>
      <c r="AZ122" s="118"/>
      <c r="BA122" s="118"/>
      <c r="BB122" s="118"/>
      <c r="BC122" s="118"/>
      <c r="BD122" s="118"/>
      <c r="BE122" s="118"/>
      <c r="BF122" s="118"/>
      <c r="BG122" s="118"/>
      <c r="BH122" s="118"/>
      <c r="BI122" s="118"/>
      <c r="BJ122" s="118"/>
      <c r="BK122" s="118"/>
      <c r="BL122" s="118"/>
      <c r="BM122" s="118"/>
      <c r="BN122" s="118"/>
      <c r="BO122" s="118"/>
      <c r="BP122" s="118"/>
      <c r="BQ122" s="119"/>
      <c r="BV122" s="136"/>
      <c r="BW122" s="136"/>
    </row>
    <row r="123" spans="1:75" ht="61.5" customHeight="1" hidden="1" outlineLevel="1">
      <c r="A123" s="87">
        <f>IF(B123&lt;&gt;"",COUNTIF($B$8:B123,"."),"")</f>
      </c>
      <c r="C123" s="118" t="s">
        <v>380</v>
      </c>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87"/>
      <c r="AJ123" s="100"/>
      <c r="AK123" s="118" t="s">
        <v>381</v>
      </c>
      <c r="AL123" s="118"/>
      <c r="AM123" s="118"/>
      <c r="AN123" s="118"/>
      <c r="AO123" s="118"/>
      <c r="AP123" s="118"/>
      <c r="AQ123" s="118"/>
      <c r="AR123" s="118"/>
      <c r="AS123" s="118"/>
      <c r="AT123" s="118"/>
      <c r="AU123" s="118"/>
      <c r="AV123" s="118"/>
      <c r="AW123" s="118"/>
      <c r="AX123" s="118"/>
      <c r="AY123" s="118"/>
      <c r="AZ123" s="118"/>
      <c r="BA123" s="118"/>
      <c r="BB123" s="118"/>
      <c r="BC123" s="118"/>
      <c r="BD123" s="118"/>
      <c r="BE123" s="118"/>
      <c r="BF123" s="118"/>
      <c r="BG123" s="118"/>
      <c r="BH123" s="118"/>
      <c r="BI123" s="118"/>
      <c r="BJ123" s="118"/>
      <c r="BK123" s="118"/>
      <c r="BL123" s="118"/>
      <c r="BM123" s="118"/>
      <c r="BN123" s="118"/>
      <c r="BO123" s="118"/>
      <c r="BP123" s="118"/>
      <c r="BQ123" s="119"/>
      <c r="BV123" s="136"/>
      <c r="BW123" s="136"/>
    </row>
    <row r="124" spans="1:75" ht="63" customHeight="1" hidden="1" outlineLevel="1">
      <c r="A124" s="87">
        <f>IF(B124&lt;&gt;"",COUNTIF($B$8:B124,"."),"")</f>
      </c>
      <c r="C124" s="118" t="s">
        <v>382</v>
      </c>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87"/>
      <c r="AJ124" s="100"/>
      <c r="AK124" s="118" t="s">
        <v>383</v>
      </c>
      <c r="AL124" s="118"/>
      <c r="AM124" s="118"/>
      <c r="AN124" s="118"/>
      <c r="AO124" s="118"/>
      <c r="AP124" s="118"/>
      <c r="AQ124" s="118"/>
      <c r="AR124" s="118"/>
      <c r="AS124" s="118"/>
      <c r="AT124" s="118"/>
      <c r="AU124" s="118"/>
      <c r="AV124" s="118"/>
      <c r="AW124" s="118"/>
      <c r="AX124" s="118"/>
      <c r="AY124" s="118"/>
      <c r="AZ124" s="118"/>
      <c r="BA124" s="118"/>
      <c r="BB124" s="118"/>
      <c r="BC124" s="118"/>
      <c r="BD124" s="118"/>
      <c r="BE124" s="118"/>
      <c r="BF124" s="118"/>
      <c r="BG124" s="118"/>
      <c r="BH124" s="118"/>
      <c r="BI124" s="118"/>
      <c r="BJ124" s="118"/>
      <c r="BK124" s="118"/>
      <c r="BL124" s="118"/>
      <c r="BM124" s="118"/>
      <c r="BN124" s="118"/>
      <c r="BO124" s="118"/>
      <c r="BP124" s="118"/>
      <c r="BQ124" s="119"/>
      <c r="BV124" s="136"/>
      <c r="BW124" s="136"/>
    </row>
    <row r="125" spans="1:75" ht="37.5" customHeight="1" hidden="1" outlineLevel="1">
      <c r="A125" s="87">
        <f>IF(B125&lt;&gt;"",COUNTIF($B$8:B125,"."),"")</f>
      </c>
      <c r="C125" s="118" t="s">
        <v>384</v>
      </c>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87"/>
      <c r="AJ125" s="100"/>
      <c r="AK125" s="118" t="s">
        <v>385</v>
      </c>
      <c r="AL125" s="118"/>
      <c r="AM125" s="118"/>
      <c r="AN125" s="118"/>
      <c r="AO125" s="118"/>
      <c r="AP125" s="118"/>
      <c r="AQ125" s="118"/>
      <c r="AR125" s="118"/>
      <c r="AS125" s="118"/>
      <c r="AT125" s="118"/>
      <c r="AU125" s="118"/>
      <c r="AV125" s="118"/>
      <c r="AW125" s="118"/>
      <c r="AX125" s="118"/>
      <c r="AY125" s="118"/>
      <c r="AZ125" s="118"/>
      <c r="BA125" s="118"/>
      <c r="BB125" s="118"/>
      <c r="BC125" s="118"/>
      <c r="BD125" s="118"/>
      <c r="BE125" s="118"/>
      <c r="BF125" s="118"/>
      <c r="BG125" s="118"/>
      <c r="BH125" s="118"/>
      <c r="BI125" s="118"/>
      <c r="BJ125" s="118"/>
      <c r="BK125" s="118"/>
      <c r="BL125" s="118"/>
      <c r="BM125" s="118"/>
      <c r="BN125" s="118"/>
      <c r="BO125" s="118"/>
      <c r="BP125" s="118"/>
      <c r="BQ125" s="119"/>
      <c r="BV125" s="136"/>
      <c r="BW125" s="136"/>
    </row>
    <row r="126" spans="1:75" ht="10.5" customHeight="1" hidden="1" outlineLevel="1">
      <c r="A126" s="87"/>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87"/>
      <c r="AJ126" s="100"/>
      <c r="AK126" s="119"/>
      <c r="AL126" s="119"/>
      <c r="AM126" s="119"/>
      <c r="AN126" s="119"/>
      <c r="AO126" s="119"/>
      <c r="AP126" s="119"/>
      <c r="AQ126" s="119"/>
      <c r="AR126" s="119"/>
      <c r="AS126" s="119"/>
      <c r="AT126" s="119"/>
      <c r="AU126" s="119"/>
      <c r="AV126" s="119"/>
      <c r="AW126" s="119"/>
      <c r="AX126" s="119"/>
      <c r="AY126" s="119"/>
      <c r="AZ126" s="119"/>
      <c r="BA126" s="119"/>
      <c r="BB126" s="119"/>
      <c r="BC126" s="119"/>
      <c r="BD126" s="119"/>
      <c r="BE126" s="119"/>
      <c r="BF126" s="119"/>
      <c r="BG126" s="119"/>
      <c r="BH126" s="119"/>
      <c r="BI126" s="119"/>
      <c r="BJ126" s="119"/>
      <c r="BK126" s="119"/>
      <c r="BL126" s="119"/>
      <c r="BM126" s="119"/>
      <c r="BN126" s="119"/>
      <c r="BO126" s="119"/>
      <c r="BP126" s="119"/>
      <c r="BQ126" s="119"/>
      <c r="BV126" s="136"/>
      <c r="BW126" s="136"/>
    </row>
    <row r="127" spans="1:75" ht="31.5" customHeight="1" hidden="1" outlineLevel="1">
      <c r="A127" s="87">
        <f>IF(B127&lt;&gt;"",COUNTIF($B$8:B127,"."),"")</f>
      </c>
      <c r="C127" s="119" t="s">
        <v>277</v>
      </c>
      <c r="D127" s="118" t="s">
        <v>386</v>
      </c>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87"/>
      <c r="AJ127" s="100"/>
      <c r="AK127" s="119" t="s">
        <v>277</v>
      </c>
      <c r="AL127" s="118" t="s">
        <v>387</v>
      </c>
      <c r="AM127" s="118"/>
      <c r="AN127" s="118"/>
      <c r="AO127" s="118"/>
      <c r="AP127" s="118"/>
      <c r="AQ127" s="118"/>
      <c r="AR127" s="118"/>
      <c r="AS127" s="118"/>
      <c r="AT127" s="118"/>
      <c r="AU127" s="118"/>
      <c r="AV127" s="118"/>
      <c r="AW127" s="118"/>
      <c r="AX127" s="118"/>
      <c r="AY127" s="118"/>
      <c r="AZ127" s="118"/>
      <c r="BA127" s="118"/>
      <c r="BB127" s="118"/>
      <c r="BC127" s="118"/>
      <c r="BD127" s="118"/>
      <c r="BE127" s="118"/>
      <c r="BF127" s="118"/>
      <c r="BG127" s="118"/>
      <c r="BH127" s="118"/>
      <c r="BI127" s="118"/>
      <c r="BJ127" s="118"/>
      <c r="BK127" s="118"/>
      <c r="BL127" s="118"/>
      <c r="BM127" s="118"/>
      <c r="BN127" s="118"/>
      <c r="BO127" s="118"/>
      <c r="BP127" s="118"/>
      <c r="BQ127" s="119"/>
      <c r="BV127" s="136"/>
      <c r="BW127" s="136"/>
    </row>
    <row r="128" spans="1:75" ht="31.5" customHeight="1" hidden="1" outlineLevel="1">
      <c r="A128" s="87">
        <f>IF(B128&lt;&gt;"",COUNTIF($B$8:B128,"."),"")</f>
      </c>
      <c r="C128" s="119" t="s">
        <v>277</v>
      </c>
      <c r="D128" s="118" t="s">
        <v>388</v>
      </c>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87"/>
      <c r="AJ128" s="100"/>
      <c r="AK128" s="119" t="s">
        <v>277</v>
      </c>
      <c r="AL128" s="118" t="s">
        <v>387</v>
      </c>
      <c r="AM128" s="118"/>
      <c r="AN128" s="118"/>
      <c r="AO128" s="118"/>
      <c r="AP128" s="118"/>
      <c r="AQ128" s="118"/>
      <c r="AR128" s="118"/>
      <c r="AS128" s="118"/>
      <c r="AT128" s="118"/>
      <c r="AU128" s="118"/>
      <c r="AV128" s="118"/>
      <c r="AW128" s="118"/>
      <c r="AX128" s="118"/>
      <c r="AY128" s="118"/>
      <c r="AZ128" s="118"/>
      <c r="BA128" s="118"/>
      <c r="BB128" s="118"/>
      <c r="BC128" s="118"/>
      <c r="BD128" s="118"/>
      <c r="BE128" s="118"/>
      <c r="BF128" s="118"/>
      <c r="BG128" s="118"/>
      <c r="BH128" s="118"/>
      <c r="BI128" s="118"/>
      <c r="BJ128" s="118"/>
      <c r="BK128" s="118"/>
      <c r="BL128" s="118"/>
      <c r="BM128" s="118"/>
      <c r="BN128" s="118"/>
      <c r="BO128" s="118"/>
      <c r="BP128" s="118"/>
      <c r="BQ128" s="119"/>
      <c r="BV128" s="136"/>
      <c r="BW128" s="136"/>
    </row>
    <row r="129" spans="1:75" ht="23.25" customHeight="1" collapsed="1">
      <c r="A129" s="87">
        <f>IF(B129&lt;&gt;"",COUNTIF($B$8:B129,"."),"")</f>
      </c>
      <c r="C129" s="118" t="s">
        <v>389</v>
      </c>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87"/>
      <c r="AJ129" s="100"/>
      <c r="AK129" s="118" t="s">
        <v>390</v>
      </c>
      <c r="AL129" s="118"/>
      <c r="AM129" s="118"/>
      <c r="AN129" s="118"/>
      <c r="AO129" s="118"/>
      <c r="AP129" s="118"/>
      <c r="AQ129" s="118"/>
      <c r="AR129" s="118"/>
      <c r="AS129" s="118"/>
      <c r="AT129" s="118"/>
      <c r="AU129" s="118"/>
      <c r="AV129" s="118"/>
      <c r="AW129" s="118"/>
      <c r="AX129" s="118"/>
      <c r="AY129" s="118"/>
      <c r="AZ129" s="118"/>
      <c r="BA129" s="118"/>
      <c r="BB129" s="118"/>
      <c r="BC129" s="118"/>
      <c r="BD129" s="118"/>
      <c r="BE129" s="118"/>
      <c r="BF129" s="118"/>
      <c r="BG129" s="118"/>
      <c r="BH129" s="118"/>
      <c r="BI129" s="118"/>
      <c r="BJ129" s="118"/>
      <c r="BK129" s="118"/>
      <c r="BL129" s="118"/>
      <c r="BM129" s="118"/>
      <c r="BN129" s="118"/>
      <c r="BO129" s="118"/>
      <c r="BP129" s="118"/>
      <c r="BQ129" s="119"/>
      <c r="BV129" s="136"/>
      <c r="BW129" s="136"/>
    </row>
    <row r="130" spans="1:75" ht="10.5" customHeight="1">
      <c r="A130" s="87"/>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87"/>
      <c r="AJ130" s="100"/>
      <c r="AK130" s="119"/>
      <c r="AL130" s="119"/>
      <c r="AM130" s="119"/>
      <c r="AN130" s="119"/>
      <c r="AO130" s="119"/>
      <c r="AP130" s="119"/>
      <c r="AQ130" s="119"/>
      <c r="AR130" s="119"/>
      <c r="AS130" s="119"/>
      <c r="AT130" s="119"/>
      <c r="AU130" s="119"/>
      <c r="AV130" s="119"/>
      <c r="AW130" s="119"/>
      <c r="AX130" s="119"/>
      <c r="AY130" s="119"/>
      <c r="AZ130" s="119"/>
      <c r="BA130" s="119"/>
      <c r="BB130" s="119"/>
      <c r="BC130" s="119"/>
      <c r="BD130" s="119"/>
      <c r="BE130" s="119"/>
      <c r="BF130" s="119"/>
      <c r="BG130" s="119"/>
      <c r="BH130" s="119"/>
      <c r="BI130" s="119"/>
      <c r="BJ130" s="119"/>
      <c r="BK130" s="119"/>
      <c r="BL130" s="119"/>
      <c r="BM130" s="119"/>
      <c r="BN130" s="119"/>
      <c r="BO130" s="119"/>
      <c r="BP130" s="119"/>
      <c r="BQ130" s="119"/>
      <c r="BV130" s="136"/>
      <c r="BW130" s="136"/>
    </row>
    <row r="131" spans="1:75" ht="31.5" customHeight="1">
      <c r="A131" s="87">
        <f>IF(B131&lt;&gt;"",COUNTIF($B$8:B131,"."),"")</f>
      </c>
      <c r="C131" s="119" t="s">
        <v>277</v>
      </c>
      <c r="D131" s="118" t="s">
        <v>391</v>
      </c>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87"/>
      <c r="AJ131" s="100"/>
      <c r="AK131" s="119" t="s">
        <v>277</v>
      </c>
      <c r="AL131" s="118" t="s">
        <v>392</v>
      </c>
      <c r="AM131" s="118"/>
      <c r="AN131" s="118"/>
      <c r="AO131" s="118"/>
      <c r="AP131" s="118"/>
      <c r="AQ131" s="118"/>
      <c r="AR131" s="118"/>
      <c r="AS131" s="118"/>
      <c r="AT131" s="118"/>
      <c r="AU131" s="118"/>
      <c r="AV131" s="118"/>
      <c r="AW131" s="118"/>
      <c r="AX131" s="118"/>
      <c r="AY131" s="118"/>
      <c r="AZ131" s="118"/>
      <c r="BA131" s="118"/>
      <c r="BB131" s="118"/>
      <c r="BC131" s="118"/>
      <c r="BD131" s="118"/>
      <c r="BE131" s="118"/>
      <c r="BF131" s="118"/>
      <c r="BG131" s="118"/>
      <c r="BH131" s="118"/>
      <c r="BI131" s="118"/>
      <c r="BJ131" s="118"/>
      <c r="BK131" s="118"/>
      <c r="BL131" s="118"/>
      <c r="BM131" s="118"/>
      <c r="BN131" s="118"/>
      <c r="BO131" s="118"/>
      <c r="BP131" s="118"/>
      <c r="BQ131" s="119"/>
      <c r="BV131" s="136"/>
      <c r="BW131" s="136"/>
    </row>
    <row r="132" spans="1:75" ht="19.5" customHeight="1">
      <c r="A132" s="87">
        <f>IF(B132&lt;&gt;"",COUNTIF($B$8:B132,"."),"")</f>
      </c>
      <c r="C132" s="119" t="s">
        <v>277</v>
      </c>
      <c r="D132" s="118" t="s">
        <v>393</v>
      </c>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c r="AI132" s="87"/>
      <c r="AJ132" s="100"/>
      <c r="AK132" s="119" t="s">
        <v>277</v>
      </c>
      <c r="AL132" s="118" t="s">
        <v>394</v>
      </c>
      <c r="AM132" s="118"/>
      <c r="AN132" s="118"/>
      <c r="AO132" s="118"/>
      <c r="AP132" s="118"/>
      <c r="AQ132" s="118"/>
      <c r="AR132" s="118"/>
      <c r="AS132" s="118"/>
      <c r="AT132" s="118"/>
      <c r="AU132" s="118"/>
      <c r="AV132" s="118"/>
      <c r="AW132" s="118"/>
      <c r="AX132" s="118"/>
      <c r="AY132" s="118"/>
      <c r="AZ132" s="118"/>
      <c r="BA132" s="118"/>
      <c r="BB132" s="118"/>
      <c r="BC132" s="118"/>
      <c r="BD132" s="118"/>
      <c r="BE132" s="118"/>
      <c r="BF132" s="118"/>
      <c r="BG132" s="118"/>
      <c r="BH132" s="118"/>
      <c r="BI132" s="118"/>
      <c r="BJ132" s="118"/>
      <c r="BK132" s="118"/>
      <c r="BL132" s="118"/>
      <c r="BM132" s="118"/>
      <c r="BN132" s="118"/>
      <c r="BO132" s="118"/>
      <c r="BP132" s="118"/>
      <c r="BQ132" s="119"/>
      <c r="BV132" s="136"/>
      <c r="BW132" s="136"/>
    </row>
    <row r="133" spans="1:75" ht="25.5" customHeight="1">
      <c r="A133" s="87">
        <f>IF(B133&lt;&gt;"",COUNTIF($B$8:B133,"."),"")</f>
      </c>
      <c r="C133" s="119" t="s">
        <v>277</v>
      </c>
      <c r="D133" s="118" t="s">
        <v>395</v>
      </c>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c r="AI133" s="87"/>
      <c r="AJ133" s="100"/>
      <c r="AK133" s="119" t="s">
        <v>277</v>
      </c>
      <c r="AL133" s="118" t="s">
        <v>396</v>
      </c>
      <c r="AM133" s="118"/>
      <c r="AN133" s="118"/>
      <c r="AO133" s="118"/>
      <c r="AP133" s="118"/>
      <c r="AQ133" s="118"/>
      <c r="AR133" s="118"/>
      <c r="AS133" s="118"/>
      <c r="AT133" s="118"/>
      <c r="AU133" s="118"/>
      <c r="AV133" s="118"/>
      <c r="AW133" s="118"/>
      <c r="AX133" s="118"/>
      <c r="AY133" s="118"/>
      <c r="AZ133" s="118"/>
      <c r="BA133" s="118"/>
      <c r="BB133" s="118"/>
      <c r="BC133" s="118"/>
      <c r="BD133" s="118"/>
      <c r="BE133" s="118"/>
      <c r="BF133" s="118"/>
      <c r="BG133" s="118"/>
      <c r="BH133" s="118"/>
      <c r="BI133" s="118"/>
      <c r="BJ133" s="118"/>
      <c r="BK133" s="118"/>
      <c r="BL133" s="118"/>
      <c r="BM133" s="118"/>
      <c r="BN133" s="118"/>
      <c r="BO133" s="118"/>
      <c r="BP133" s="118"/>
      <c r="BQ133" s="119"/>
      <c r="BV133" s="136"/>
      <c r="BW133" s="136"/>
    </row>
    <row r="134" spans="1:75" ht="15" customHeight="1">
      <c r="A134" s="87">
        <f>IF(B134&lt;&gt;"",COUNTIF($B$8:B134,"."),"")</f>
      </c>
      <c r="C134" s="130" t="s">
        <v>397</v>
      </c>
      <c r="D134" s="138"/>
      <c r="E134" s="138"/>
      <c r="F134" s="138"/>
      <c r="G134" s="138"/>
      <c r="H134" s="138"/>
      <c r="I134" s="138"/>
      <c r="J134" s="138"/>
      <c r="K134" s="138"/>
      <c r="L134" s="138"/>
      <c r="M134" s="138"/>
      <c r="N134" s="138"/>
      <c r="O134" s="138"/>
      <c r="P134" s="138"/>
      <c r="Q134" s="138"/>
      <c r="R134" s="138"/>
      <c r="S134" s="138"/>
      <c r="AI134" s="87"/>
      <c r="AJ134" s="100"/>
      <c r="AK134" s="130"/>
      <c r="AL134" s="138"/>
      <c r="AM134" s="138"/>
      <c r="AN134" s="138"/>
      <c r="AO134" s="138"/>
      <c r="AP134" s="138"/>
      <c r="AQ134" s="138"/>
      <c r="AR134" s="138"/>
      <c r="AS134" s="138"/>
      <c r="AT134" s="138"/>
      <c r="AU134" s="138"/>
      <c r="AV134" s="138"/>
      <c r="AW134" s="138"/>
      <c r="AX134" s="138"/>
      <c r="AY134" s="138"/>
      <c r="AZ134" s="138"/>
      <c r="BA134" s="138"/>
      <c r="BV134" s="136"/>
      <c r="BW134" s="136"/>
    </row>
    <row r="135" spans="1:75" ht="33" customHeight="1">
      <c r="A135" s="87">
        <f>IF(B135&lt;&gt;"",COUNTIF($B$8:B135,"."),"")</f>
      </c>
      <c r="C135" s="118" t="s">
        <v>398</v>
      </c>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87"/>
      <c r="AJ135" s="100"/>
      <c r="AK135" s="118" t="s">
        <v>399</v>
      </c>
      <c r="AL135" s="118"/>
      <c r="AM135" s="118"/>
      <c r="AN135" s="118"/>
      <c r="AO135" s="118"/>
      <c r="AP135" s="118"/>
      <c r="AQ135" s="118"/>
      <c r="AR135" s="118"/>
      <c r="AS135" s="118"/>
      <c r="AT135" s="118"/>
      <c r="AU135" s="118"/>
      <c r="AV135" s="118"/>
      <c r="AW135" s="118"/>
      <c r="AX135" s="118"/>
      <c r="AY135" s="118"/>
      <c r="AZ135" s="118"/>
      <c r="BA135" s="118"/>
      <c r="BB135" s="118"/>
      <c r="BC135" s="118"/>
      <c r="BD135" s="118"/>
      <c r="BE135" s="118"/>
      <c r="BF135" s="118"/>
      <c r="BG135" s="118"/>
      <c r="BH135" s="118"/>
      <c r="BI135" s="118"/>
      <c r="BJ135" s="118"/>
      <c r="BK135" s="118"/>
      <c r="BL135" s="118"/>
      <c r="BM135" s="118"/>
      <c r="BN135" s="118"/>
      <c r="BO135" s="118"/>
      <c r="BP135" s="118"/>
      <c r="BQ135" s="119"/>
      <c r="BV135" s="136"/>
      <c r="BW135" s="136"/>
    </row>
    <row r="136" spans="1:53" ht="12" customHeight="1">
      <c r="A136" s="87">
        <f>IF(B136&lt;&gt;"",COUNTIF($B$8:B136,"."),"")</f>
      </c>
      <c r="C136" s="144"/>
      <c r="D136" s="138"/>
      <c r="E136" s="138"/>
      <c r="F136" s="138"/>
      <c r="G136" s="138"/>
      <c r="H136" s="138"/>
      <c r="I136" s="138"/>
      <c r="J136" s="138"/>
      <c r="K136" s="138"/>
      <c r="L136" s="138"/>
      <c r="M136" s="138"/>
      <c r="N136" s="138"/>
      <c r="O136" s="138"/>
      <c r="P136" s="138"/>
      <c r="Q136" s="138"/>
      <c r="R136" s="138"/>
      <c r="S136" s="138"/>
      <c r="AI136" s="87"/>
      <c r="AJ136" s="100"/>
      <c r="AK136" s="144"/>
      <c r="AL136" s="138"/>
      <c r="AM136" s="138"/>
      <c r="AN136" s="138"/>
      <c r="AO136" s="138"/>
      <c r="AP136" s="138"/>
      <c r="AQ136" s="138"/>
      <c r="AR136" s="138"/>
      <c r="AS136" s="138"/>
      <c r="AT136" s="138"/>
      <c r="AU136" s="138"/>
      <c r="AV136" s="138"/>
      <c r="AW136" s="138"/>
      <c r="AX136" s="138"/>
      <c r="AY136" s="138"/>
      <c r="AZ136" s="138"/>
      <c r="BA136" s="138"/>
    </row>
    <row r="137" spans="1:75" ht="15" customHeight="1" hidden="1" outlineLevel="1">
      <c r="A137" s="87">
        <f>IF(B137&lt;&gt;"",COUNTIF($B$8:B137,"."),"")</f>
      </c>
      <c r="C137" s="130" t="s">
        <v>400</v>
      </c>
      <c r="D137" s="138"/>
      <c r="E137" s="138"/>
      <c r="F137" s="138"/>
      <c r="G137" s="138"/>
      <c r="H137" s="138"/>
      <c r="I137" s="138"/>
      <c r="J137" s="138"/>
      <c r="K137" s="138"/>
      <c r="L137" s="138"/>
      <c r="M137" s="138"/>
      <c r="N137" s="138"/>
      <c r="O137" s="138"/>
      <c r="P137" s="138"/>
      <c r="Q137" s="138"/>
      <c r="R137" s="138"/>
      <c r="S137" s="138"/>
      <c r="AI137" s="87"/>
      <c r="AJ137" s="100"/>
      <c r="AK137" s="130" t="s">
        <v>401</v>
      </c>
      <c r="AL137" s="138"/>
      <c r="AM137" s="138"/>
      <c r="AN137" s="138"/>
      <c r="AO137" s="138"/>
      <c r="AP137" s="138"/>
      <c r="AQ137" s="138"/>
      <c r="AR137" s="138"/>
      <c r="AS137" s="138"/>
      <c r="AT137" s="138"/>
      <c r="AU137" s="138"/>
      <c r="AV137" s="138"/>
      <c r="AW137" s="138"/>
      <c r="AX137" s="138"/>
      <c r="AY137" s="138"/>
      <c r="AZ137" s="138"/>
      <c r="BA137" s="138"/>
      <c r="BV137" s="136"/>
      <c r="BW137" s="136"/>
    </row>
    <row r="138" spans="1:75" ht="48.75" customHeight="1" hidden="1" outlineLevel="1">
      <c r="A138" s="87">
        <f>IF(B138&lt;&gt;"",COUNTIF($B$8:B138,"."),"")</f>
      </c>
      <c r="C138" s="118" t="s">
        <v>402</v>
      </c>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87"/>
      <c r="AJ138" s="100"/>
      <c r="AK138" s="118" t="s">
        <v>403</v>
      </c>
      <c r="AL138" s="118"/>
      <c r="AM138" s="118"/>
      <c r="AN138" s="118"/>
      <c r="AO138" s="118"/>
      <c r="AP138" s="118"/>
      <c r="AQ138" s="118"/>
      <c r="AR138" s="118"/>
      <c r="AS138" s="118"/>
      <c r="AT138" s="118"/>
      <c r="AU138" s="118"/>
      <c r="AV138" s="118"/>
      <c r="AW138" s="118"/>
      <c r="AX138" s="118"/>
      <c r="AY138" s="118"/>
      <c r="AZ138" s="118"/>
      <c r="BA138" s="118"/>
      <c r="BB138" s="118"/>
      <c r="BC138" s="118"/>
      <c r="BD138" s="118"/>
      <c r="BE138" s="118"/>
      <c r="BF138" s="118"/>
      <c r="BG138" s="118"/>
      <c r="BH138" s="118"/>
      <c r="BI138" s="118"/>
      <c r="BJ138" s="118"/>
      <c r="BK138" s="118"/>
      <c r="BL138" s="118"/>
      <c r="BM138" s="118"/>
      <c r="BN138" s="118"/>
      <c r="BO138" s="118"/>
      <c r="BP138" s="118"/>
      <c r="BV138" s="136"/>
      <c r="BW138" s="136"/>
    </row>
    <row r="139" spans="1:75" ht="50.25" customHeight="1" hidden="1" outlineLevel="1">
      <c r="A139" s="87">
        <f>IF(B139&lt;&gt;"",COUNTIF($B$8:B139,"."),"")</f>
      </c>
      <c r="C139" s="118" t="s">
        <v>404</v>
      </c>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87"/>
      <c r="AJ139" s="100"/>
      <c r="AK139" s="118" t="s">
        <v>405</v>
      </c>
      <c r="AL139" s="118"/>
      <c r="AM139" s="118"/>
      <c r="AN139" s="118"/>
      <c r="AO139" s="118"/>
      <c r="AP139" s="118"/>
      <c r="AQ139" s="118"/>
      <c r="AR139" s="118"/>
      <c r="AS139" s="118"/>
      <c r="AT139" s="118"/>
      <c r="AU139" s="118"/>
      <c r="AV139" s="118"/>
      <c r="AW139" s="118"/>
      <c r="AX139" s="118"/>
      <c r="AY139" s="118"/>
      <c r="AZ139" s="118"/>
      <c r="BA139" s="118"/>
      <c r="BB139" s="118"/>
      <c r="BC139" s="118"/>
      <c r="BD139" s="118"/>
      <c r="BE139" s="118"/>
      <c r="BF139" s="118"/>
      <c r="BG139" s="118"/>
      <c r="BH139" s="118"/>
      <c r="BI139" s="118"/>
      <c r="BJ139" s="118"/>
      <c r="BK139" s="118"/>
      <c r="BL139" s="118"/>
      <c r="BM139" s="118"/>
      <c r="BN139" s="118"/>
      <c r="BO139" s="118"/>
      <c r="BP139" s="118"/>
      <c r="BV139" s="136"/>
      <c r="BW139" s="136"/>
    </row>
    <row r="140" spans="1:75" ht="22.5" customHeight="1" hidden="1" outlineLevel="1">
      <c r="A140" s="87">
        <f>IF(B140&lt;&gt;"",COUNTIF($B$8:B140,"."),"")</f>
      </c>
      <c r="C140" s="118" t="str">
        <f>"Tỷ lệ vốn hoá chi phí lãi vay trong kỳ là: "&amp;'[1]TK'!D10&amp;"."</f>
        <v>Tỷ lệ vốn hoá chi phí lãi vay trong kỳ là: 0%.</v>
      </c>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87"/>
      <c r="AJ140" s="100"/>
      <c r="AK140" s="118" t="str">
        <f>"Capitalized rate used to determine the amount of borrowing costs during the period is "&amp;'[1]TK'!E10&amp;"."</f>
        <v>Capitalized rate used to determine the amount of borrowing costs during the period is 0%.</v>
      </c>
      <c r="AL140" s="118"/>
      <c r="AM140" s="118"/>
      <c r="AN140" s="118"/>
      <c r="AO140" s="118"/>
      <c r="AP140" s="118"/>
      <c r="AQ140" s="118"/>
      <c r="AR140" s="118"/>
      <c r="AS140" s="118"/>
      <c r="AT140" s="118"/>
      <c r="AU140" s="118"/>
      <c r="AV140" s="118"/>
      <c r="AW140" s="118"/>
      <c r="AX140" s="118"/>
      <c r="AY140" s="118"/>
      <c r="AZ140" s="118"/>
      <c r="BA140" s="118"/>
      <c r="BB140" s="118"/>
      <c r="BC140" s="118"/>
      <c r="BD140" s="118"/>
      <c r="BE140" s="118"/>
      <c r="BF140" s="118"/>
      <c r="BG140" s="118"/>
      <c r="BH140" s="118"/>
      <c r="BI140" s="118"/>
      <c r="BJ140" s="118"/>
      <c r="BK140" s="118"/>
      <c r="BL140" s="118"/>
      <c r="BM140" s="118"/>
      <c r="BN140" s="118"/>
      <c r="BO140" s="118"/>
      <c r="BP140" s="118"/>
      <c r="BV140" s="136"/>
      <c r="BW140" s="136"/>
    </row>
    <row r="141" spans="1:53" ht="12" customHeight="1" hidden="1" outlineLevel="1">
      <c r="A141" s="87">
        <f>IF(B141&lt;&gt;"",COUNTIF($B$8:B141,"."),"")</f>
      </c>
      <c r="D141" s="138"/>
      <c r="E141" s="138"/>
      <c r="F141" s="138"/>
      <c r="G141" s="138"/>
      <c r="H141" s="138"/>
      <c r="I141" s="138"/>
      <c r="J141" s="138"/>
      <c r="K141" s="138"/>
      <c r="L141" s="138"/>
      <c r="M141" s="138"/>
      <c r="N141" s="138"/>
      <c r="O141" s="138"/>
      <c r="P141" s="138"/>
      <c r="Q141" s="138"/>
      <c r="R141" s="138"/>
      <c r="S141" s="138"/>
      <c r="AI141" s="87"/>
      <c r="AJ141" s="100"/>
      <c r="AL141" s="138"/>
      <c r="AM141" s="138"/>
      <c r="AN141" s="138"/>
      <c r="AO141" s="138"/>
      <c r="AP141" s="138"/>
      <c r="AQ141" s="138"/>
      <c r="AR141" s="138"/>
      <c r="AS141" s="138"/>
      <c r="AT141" s="138"/>
      <c r="AU141" s="138"/>
      <c r="AV141" s="138"/>
      <c r="AW141" s="138"/>
      <c r="AX141" s="138"/>
      <c r="AY141" s="138"/>
      <c r="AZ141" s="138"/>
      <c r="BA141" s="138"/>
    </row>
    <row r="142" spans="1:53" ht="15" customHeight="1" collapsed="1">
      <c r="A142" s="87">
        <f>IF(B142&lt;&gt;"",COUNTIF($B$8:B142,"."),"")</f>
      </c>
      <c r="C142" s="130" t="s">
        <v>406</v>
      </c>
      <c r="D142" s="138"/>
      <c r="E142" s="138"/>
      <c r="F142" s="138"/>
      <c r="G142" s="138"/>
      <c r="H142" s="138"/>
      <c r="I142" s="138"/>
      <c r="J142" s="138"/>
      <c r="K142" s="138"/>
      <c r="L142" s="138"/>
      <c r="M142" s="138"/>
      <c r="N142" s="138"/>
      <c r="O142" s="138"/>
      <c r="P142" s="138"/>
      <c r="Q142" s="138"/>
      <c r="R142" s="138"/>
      <c r="S142" s="138"/>
      <c r="AI142" s="87"/>
      <c r="AJ142" s="100"/>
      <c r="AK142" s="130" t="s">
        <v>407</v>
      </c>
      <c r="AL142" s="138"/>
      <c r="AM142" s="138"/>
      <c r="AN142" s="138"/>
      <c r="AO142" s="138"/>
      <c r="AP142" s="138"/>
      <c r="AQ142" s="138"/>
      <c r="AR142" s="138"/>
      <c r="AS142" s="138"/>
      <c r="AT142" s="138"/>
      <c r="AU142" s="138"/>
      <c r="AV142" s="138"/>
      <c r="AW142" s="138"/>
      <c r="AX142" s="138"/>
      <c r="AY142" s="138"/>
      <c r="AZ142" s="138"/>
      <c r="BA142" s="138"/>
    </row>
    <row r="143" spans="1:69" ht="34.5" customHeight="1">
      <c r="A143" s="87">
        <f>IF(B143&lt;&gt;"",COUNTIF($B$8:B143,"."),"")</f>
      </c>
      <c r="C143" s="118" t="s">
        <v>408</v>
      </c>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87"/>
      <c r="AJ143" s="100"/>
      <c r="AK143" s="118" t="s">
        <v>409</v>
      </c>
      <c r="AL143" s="118"/>
      <c r="AM143" s="118"/>
      <c r="AN143" s="118"/>
      <c r="AO143" s="118"/>
      <c r="AP143" s="118"/>
      <c r="AQ143" s="118"/>
      <c r="AR143" s="118"/>
      <c r="AS143" s="118"/>
      <c r="AT143" s="118"/>
      <c r="AU143" s="118"/>
      <c r="AV143" s="118"/>
      <c r="AW143" s="118"/>
      <c r="AX143" s="118"/>
      <c r="AY143" s="118"/>
      <c r="AZ143" s="118"/>
      <c r="BA143" s="118"/>
      <c r="BB143" s="118"/>
      <c r="BC143" s="118"/>
      <c r="BD143" s="118"/>
      <c r="BE143" s="118"/>
      <c r="BF143" s="118"/>
      <c r="BG143" s="118"/>
      <c r="BH143" s="118"/>
      <c r="BI143" s="118"/>
      <c r="BJ143" s="118"/>
      <c r="BK143" s="118"/>
      <c r="BL143" s="118"/>
      <c r="BM143" s="118"/>
      <c r="BN143" s="118"/>
      <c r="BO143" s="118"/>
      <c r="BP143" s="118"/>
      <c r="BQ143" s="119"/>
    </row>
    <row r="144" spans="1:69" ht="35.25" customHeight="1">
      <c r="A144" s="87">
        <f>IF(B144&lt;&gt;"",COUNTIF($B$8:B144,"."),"")</f>
      </c>
      <c r="C144" s="118" t="s">
        <v>410</v>
      </c>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87"/>
      <c r="AJ144" s="100"/>
      <c r="AK144" s="118" t="s">
        <v>411</v>
      </c>
      <c r="AL144" s="118"/>
      <c r="AM144" s="118"/>
      <c r="AN144" s="118"/>
      <c r="AO144" s="118"/>
      <c r="AP144" s="118"/>
      <c r="AQ144" s="118"/>
      <c r="AR144" s="118"/>
      <c r="AS144" s="118"/>
      <c r="AT144" s="118"/>
      <c r="AU144" s="118"/>
      <c r="AV144" s="118"/>
      <c r="AW144" s="118"/>
      <c r="AX144" s="118"/>
      <c r="AY144" s="118"/>
      <c r="AZ144" s="118"/>
      <c r="BA144" s="118"/>
      <c r="BB144" s="118"/>
      <c r="BC144" s="118"/>
      <c r="BD144" s="118"/>
      <c r="BE144" s="118"/>
      <c r="BF144" s="118"/>
      <c r="BG144" s="118"/>
      <c r="BH144" s="118"/>
      <c r="BI144" s="118"/>
      <c r="BJ144" s="118"/>
      <c r="BK144" s="118"/>
      <c r="BL144" s="118"/>
      <c r="BM144" s="118"/>
      <c r="BN144" s="118"/>
      <c r="BO144" s="118"/>
      <c r="BP144" s="118"/>
      <c r="BQ144" s="119"/>
    </row>
    <row r="145" spans="1:69" ht="10.5" customHeight="1">
      <c r="A145" s="87"/>
      <c r="C145" s="119"/>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87"/>
      <c r="AJ145" s="100"/>
      <c r="AK145" s="119"/>
      <c r="AL145" s="119"/>
      <c r="AM145" s="119"/>
      <c r="AN145" s="119"/>
      <c r="AO145" s="119"/>
      <c r="AP145" s="119"/>
      <c r="AQ145" s="119"/>
      <c r="AR145" s="119"/>
      <c r="AS145" s="119"/>
      <c r="AT145" s="119"/>
      <c r="AU145" s="119"/>
      <c r="AV145" s="119"/>
      <c r="AW145" s="119"/>
      <c r="AX145" s="119"/>
      <c r="AY145" s="119"/>
      <c r="AZ145" s="119"/>
      <c r="BA145" s="119"/>
      <c r="BB145" s="119"/>
      <c r="BC145" s="119"/>
      <c r="BD145" s="119"/>
      <c r="BE145" s="119"/>
      <c r="BF145" s="119"/>
      <c r="BG145" s="119"/>
      <c r="BH145" s="119"/>
      <c r="BI145" s="119"/>
      <c r="BJ145" s="119"/>
      <c r="BK145" s="119"/>
      <c r="BL145" s="119"/>
      <c r="BM145" s="119"/>
      <c r="BN145" s="119"/>
      <c r="BO145" s="119"/>
      <c r="BP145" s="119"/>
      <c r="BQ145" s="119"/>
    </row>
    <row r="146" spans="1:69" ht="19.5" customHeight="1">
      <c r="A146" s="87">
        <f>IF(B146&lt;&gt;"",COUNTIF($B$8:B146,"."),"")</f>
      </c>
      <c r="C146" s="119" t="s">
        <v>277</v>
      </c>
      <c r="D146" s="118" t="s">
        <v>412</v>
      </c>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87"/>
      <c r="AJ146" s="100"/>
      <c r="AK146" s="119" t="s">
        <v>277</v>
      </c>
      <c r="AL146" s="118" t="s">
        <v>413</v>
      </c>
      <c r="AM146" s="118"/>
      <c r="AN146" s="118"/>
      <c r="AO146" s="118"/>
      <c r="AP146" s="118"/>
      <c r="AQ146" s="118"/>
      <c r="AR146" s="118"/>
      <c r="AS146" s="118"/>
      <c r="AT146" s="118"/>
      <c r="AU146" s="118"/>
      <c r="AV146" s="118"/>
      <c r="AW146" s="118"/>
      <c r="AX146" s="118"/>
      <c r="AY146" s="118"/>
      <c r="AZ146" s="118"/>
      <c r="BA146" s="118"/>
      <c r="BB146" s="118"/>
      <c r="BC146" s="118"/>
      <c r="BD146" s="118"/>
      <c r="BE146" s="118"/>
      <c r="BF146" s="118"/>
      <c r="BG146" s="118"/>
      <c r="BH146" s="118"/>
      <c r="BI146" s="118"/>
      <c r="BJ146" s="118"/>
      <c r="BK146" s="118"/>
      <c r="BL146" s="118"/>
      <c r="BM146" s="118"/>
      <c r="BN146" s="118"/>
      <c r="BO146" s="118"/>
      <c r="BP146" s="118"/>
      <c r="BQ146" s="119"/>
    </row>
    <row r="147" spans="1:69" ht="19.5" customHeight="1">
      <c r="A147" s="87">
        <f>IF(B147&lt;&gt;"",COUNTIF($B$8:B147,"."),"")</f>
      </c>
      <c r="C147" s="119" t="s">
        <v>277</v>
      </c>
      <c r="D147" s="118" t="s">
        <v>414</v>
      </c>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87"/>
      <c r="AJ147" s="100"/>
      <c r="AK147" s="119" t="s">
        <v>277</v>
      </c>
      <c r="AL147" s="118" t="s">
        <v>415</v>
      </c>
      <c r="AM147" s="118"/>
      <c r="AN147" s="118"/>
      <c r="AO147" s="118"/>
      <c r="AP147" s="118"/>
      <c r="AQ147" s="118"/>
      <c r="AR147" s="118"/>
      <c r="AS147" s="118"/>
      <c r="AT147" s="118"/>
      <c r="AU147" s="118"/>
      <c r="AV147" s="118"/>
      <c r="AW147" s="118"/>
      <c r="AX147" s="118"/>
      <c r="AY147" s="118"/>
      <c r="AZ147" s="118"/>
      <c r="BA147" s="118"/>
      <c r="BB147" s="118"/>
      <c r="BC147" s="118"/>
      <c r="BD147" s="118"/>
      <c r="BE147" s="118"/>
      <c r="BF147" s="118"/>
      <c r="BG147" s="118"/>
      <c r="BH147" s="118"/>
      <c r="BI147" s="118"/>
      <c r="BJ147" s="118"/>
      <c r="BK147" s="118"/>
      <c r="BL147" s="118"/>
      <c r="BM147" s="118"/>
      <c r="BN147" s="118"/>
      <c r="BO147" s="118"/>
      <c r="BP147" s="118"/>
      <c r="BQ147" s="119"/>
    </row>
    <row r="148" spans="1:69" ht="19.5" customHeight="1">
      <c r="A148" s="87">
        <f>IF(B148&lt;&gt;"",COUNTIF($B$8:B148,"."),"")</f>
      </c>
      <c r="C148" s="119" t="s">
        <v>277</v>
      </c>
      <c r="D148" s="118" t="s">
        <v>416</v>
      </c>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87"/>
      <c r="AJ148" s="100"/>
      <c r="AK148" s="119" t="s">
        <v>277</v>
      </c>
      <c r="AL148" s="118" t="s">
        <v>417</v>
      </c>
      <c r="AM148" s="118"/>
      <c r="AN148" s="118"/>
      <c r="AO148" s="118"/>
      <c r="AP148" s="118"/>
      <c r="AQ148" s="118"/>
      <c r="AR148" s="118"/>
      <c r="AS148" s="118"/>
      <c r="AT148" s="118"/>
      <c r="AU148" s="118"/>
      <c r="AV148" s="118"/>
      <c r="AW148" s="118"/>
      <c r="AX148" s="118"/>
      <c r="AY148" s="118"/>
      <c r="AZ148" s="118"/>
      <c r="BA148" s="118"/>
      <c r="BB148" s="118"/>
      <c r="BC148" s="118"/>
      <c r="BD148" s="118"/>
      <c r="BE148" s="118"/>
      <c r="BF148" s="118"/>
      <c r="BG148" s="118"/>
      <c r="BH148" s="118"/>
      <c r="BI148" s="118"/>
      <c r="BJ148" s="118"/>
      <c r="BK148" s="118"/>
      <c r="BL148" s="118"/>
      <c r="BM148" s="118"/>
      <c r="BN148" s="118"/>
      <c r="BO148" s="118"/>
      <c r="BP148" s="118"/>
      <c r="BQ148" s="119"/>
    </row>
    <row r="149" spans="1:69" ht="19.5" customHeight="1">
      <c r="A149" s="87">
        <f>IF(B149&lt;&gt;"",COUNTIF($B$8:B149,"."),"")</f>
      </c>
      <c r="C149" s="119" t="s">
        <v>277</v>
      </c>
      <c r="D149" s="118" t="s">
        <v>418</v>
      </c>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87"/>
      <c r="AJ149" s="100"/>
      <c r="AK149" s="119" t="s">
        <v>277</v>
      </c>
      <c r="AL149" s="118" t="s">
        <v>419</v>
      </c>
      <c r="AM149" s="118"/>
      <c r="AN149" s="118"/>
      <c r="AO149" s="118"/>
      <c r="AP149" s="118"/>
      <c r="AQ149" s="118"/>
      <c r="AR149" s="118"/>
      <c r="AS149" s="118"/>
      <c r="AT149" s="118"/>
      <c r="AU149" s="118"/>
      <c r="AV149" s="118"/>
      <c r="AW149" s="118"/>
      <c r="AX149" s="118"/>
      <c r="AY149" s="118"/>
      <c r="AZ149" s="118"/>
      <c r="BA149" s="118"/>
      <c r="BB149" s="118"/>
      <c r="BC149" s="118"/>
      <c r="BD149" s="118"/>
      <c r="BE149" s="118"/>
      <c r="BF149" s="118"/>
      <c r="BG149" s="118"/>
      <c r="BH149" s="118"/>
      <c r="BI149" s="118"/>
      <c r="BJ149" s="118"/>
      <c r="BK149" s="118"/>
      <c r="BL149" s="118"/>
      <c r="BM149" s="118"/>
      <c r="BN149" s="118"/>
      <c r="BO149" s="118"/>
      <c r="BP149" s="118"/>
      <c r="BQ149" s="119"/>
    </row>
    <row r="150" spans="1:69" ht="19.5" customHeight="1" hidden="1" outlineLevel="1">
      <c r="A150" s="87">
        <f>IF(B150&lt;&gt;"",COUNTIF($B$8:B150,"."),"")</f>
      </c>
      <c r="C150" s="119" t="s">
        <v>277</v>
      </c>
      <c r="D150" s="118" t="s">
        <v>420</v>
      </c>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87"/>
      <c r="AJ150" s="100"/>
      <c r="AK150" s="119" t="s">
        <v>277</v>
      </c>
      <c r="AL150" s="118" t="s">
        <v>421</v>
      </c>
      <c r="AM150" s="118"/>
      <c r="AN150" s="118"/>
      <c r="AO150" s="118"/>
      <c r="AP150" s="118"/>
      <c r="AQ150" s="118"/>
      <c r="AR150" s="118"/>
      <c r="AS150" s="118"/>
      <c r="AT150" s="118"/>
      <c r="AU150" s="118"/>
      <c r="AV150" s="118"/>
      <c r="AW150" s="118"/>
      <c r="AX150" s="118"/>
      <c r="AY150" s="118"/>
      <c r="AZ150" s="118"/>
      <c r="BA150" s="118"/>
      <c r="BB150" s="118"/>
      <c r="BC150" s="118"/>
      <c r="BD150" s="118"/>
      <c r="BE150" s="118"/>
      <c r="BF150" s="118"/>
      <c r="BG150" s="118"/>
      <c r="BH150" s="118"/>
      <c r="BI150" s="118"/>
      <c r="BJ150" s="118"/>
      <c r="BK150" s="118"/>
      <c r="BL150" s="118"/>
      <c r="BM150" s="118"/>
      <c r="BN150" s="118"/>
      <c r="BO150" s="118"/>
      <c r="BP150" s="118"/>
      <c r="BQ150" s="119"/>
    </row>
    <row r="151" spans="1:69" ht="42" customHeight="1" collapsed="1">
      <c r="A151" s="87">
        <f>IF(B151&lt;&gt;"",COUNTIF($B$8:B151,"."),"")</f>
      </c>
      <c r="C151" s="118" t="s">
        <v>422</v>
      </c>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87"/>
      <c r="AJ151" s="100"/>
      <c r="AK151" s="118" t="s">
        <v>423</v>
      </c>
      <c r="AL151" s="118"/>
      <c r="AM151" s="118"/>
      <c r="AN151" s="118"/>
      <c r="AO151" s="118"/>
      <c r="AP151" s="118"/>
      <c r="AQ151" s="118"/>
      <c r="AR151" s="118"/>
      <c r="AS151" s="118"/>
      <c r="AT151" s="118"/>
      <c r="AU151" s="118"/>
      <c r="AV151" s="118"/>
      <c r="AW151" s="118"/>
      <c r="AX151" s="118"/>
      <c r="AY151" s="118"/>
      <c r="AZ151" s="118"/>
      <c r="BA151" s="118"/>
      <c r="BB151" s="118"/>
      <c r="BC151" s="118"/>
      <c r="BD151" s="118"/>
      <c r="BE151" s="118"/>
      <c r="BF151" s="118"/>
      <c r="BG151" s="118"/>
      <c r="BH151" s="118"/>
      <c r="BI151" s="118"/>
      <c r="BJ151" s="118"/>
      <c r="BK151" s="118"/>
      <c r="BL151" s="118"/>
      <c r="BM151" s="118"/>
      <c r="BN151" s="118"/>
      <c r="BO151" s="118"/>
      <c r="BP151" s="118"/>
      <c r="BQ151" s="119"/>
    </row>
    <row r="152" spans="1:69" ht="12" customHeight="1">
      <c r="A152" s="87">
        <f>IF(B152&lt;&gt;"",COUNTIF($B$8:B152,"."),"")</f>
      </c>
      <c r="C152" s="145"/>
      <c r="D152" s="146"/>
      <c r="E152" s="146"/>
      <c r="F152" s="146"/>
      <c r="G152" s="146"/>
      <c r="H152" s="146"/>
      <c r="I152" s="146"/>
      <c r="J152" s="146"/>
      <c r="K152" s="146"/>
      <c r="L152" s="146"/>
      <c r="M152" s="146"/>
      <c r="N152" s="146"/>
      <c r="O152" s="146"/>
      <c r="P152" s="146"/>
      <c r="Q152" s="146"/>
      <c r="R152" s="146"/>
      <c r="S152" s="146"/>
      <c r="T152" s="146"/>
      <c r="U152" s="146"/>
      <c r="V152" s="147"/>
      <c r="W152" s="147"/>
      <c r="X152" s="147"/>
      <c r="Y152" s="147"/>
      <c r="Z152" s="147"/>
      <c r="AA152" s="147"/>
      <c r="AB152" s="147"/>
      <c r="AC152" s="147"/>
      <c r="AD152" s="147"/>
      <c r="AE152" s="147"/>
      <c r="AF152" s="147"/>
      <c r="AG152" s="147"/>
      <c r="AH152" s="147"/>
      <c r="AI152" s="87"/>
      <c r="AJ152" s="100"/>
      <c r="AK152" s="145"/>
      <c r="AL152" s="146"/>
      <c r="AM152" s="146"/>
      <c r="AN152" s="146"/>
      <c r="AO152" s="146"/>
      <c r="AP152" s="146"/>
      <c r="AQ152" s="146"/>
      <c r="AR152" s="146"/>
      <c r="AS152" s="146"/>
      <c r="AT152" s="146"/>
      <c r="AU152" s="146"/>
      <c r="AV152" s="146"/>
      <c r="AW152" s="146"/>
      <c r="AX152" s="146"/>
      <c r="AY152" s="146"/>
      <c r="AZ152" s="146"/>
      <c r="BA152" s="146"/>
      <c r="BB152" s="146"/>
      <c r="BC152" s="146"/>
      <c r="BD152" s="147"/>
      <c r="BE152" s="147"/>
      <c r="BF152" s="147"/>
      <c r="BG152" s="147"/>
      <c r="BH152" s="147"/>
      <c r="BI152" s="147"/>
      <c r="BJ152" s="147"/>
      <c r="BK152" s="147"/>
      <c r="BL152" s="147"/>
      <c r="BM152" s="147"/>
      <c r="BN152" s="147"/>
      <c r="BO152" s="147"/>
      <c r="BP152" s="147"/>
      <c r="BQ152" s="147"/>
    </row>
    <row r="153" spans="1:53" ht="15" customHeight="1" hidden="1" outlineLevel="1">
      <c r="A153" s="87">
        <f>IF(B153&lt;&gt;"",COUNTIF($B$8:B153,"."),"")</f>
      </c>
      <c r="C153" s="130" t="s">
        <v>424</v>
      </c>
      <c r="D153" s="138"/>
      <c r="E153" s="138"/>
      <c r="F153" s="138"/>
      <c r="G153" s="138"/>
      <c r="H153" s="138"/>
      <c r="I153" s="138"/>
      <c r="J153" s="138"/>
      <c r="K153" s="138"/>
      <c r="L153" s="138"/>
      <c r="M153" s="138"/>
      <c r="N153" s="138"/>
      <c r="O153" s="138"/>
      <c r="P153" s="138"/>
      <c r="Q153" s="138"/>
      <c r="R153" s="138"/>
      <c r="S153" s="138"/>
      <c r="AI153" s="87"/>
      <c r="AJ153" s="100"/>
      <c r="AK153" s="130" t="s">
        <v>425</v>
      </c>
      <c r="AL153" s="138"/>
      <c r="AM153" s="138"/>
      <c r="AN153" s="138"/>
      <c r="AO153" s="138"/>
      <c r="AP153" s="138"/>
      <c r="AQ153" s="138"/>
      <c r="AR153" s="138"/>
      <c r="AS153" s="138"/>
      <c r="AT153" s="138"/>
      <c r="AU153" s="138"/>
      <c r="AV153" s="138"/>
      <c r="AW153" s="138"/>
      <c r="AX153" s="138"/>
      <c r="AY153" s="138"/>
      <c r="AZ153" s="138"/>
      <c r="BA153" s="138"/>
    </row>
    <row r="154" spans="1:69" ht="60" customHeight="1" hidden="1" outlineLevel="1">
      <c r="A154" s="87">
        <f>IF(B154&lt;&gt;"",COUNTIF($B$8:B154,"."),"")</f>
      </c>
      <c r="C154" s="118" t="s">
        <v>426</v>
      </c>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87"/>
      <c r="AJ154" s="100"/>
      <c r="AK154" s="118" t="s">
        <v>427</v>
      </c>
      <c r="AL154" s="118"/>
      <c r="AM154" s="118"/>
      <c r="AN154" s="118"/>
      <c r="AO154" s="118"/>
      <c r="AP154" s="118"/>
      <c r="AQ154" s="118"/>
      <c r="AR154" s="118"/>
      <c r="AS154" s="118"/>
      <c r="AT154" s="118"/>
      <c r="AU154" s="118"/>
      <c r="AV154" s="118"/>
      <c r="AW154" s="118"/>
      <c r="AX154" s="118"/>
      <c r="AY154" s="118"/>
      <c r="AZ154" s="118"/>
      <c r="BA154" s="118"/>
      <c r="BB154" s="118"/>
      <c r="BC154" s="118"/>
      <c r="BD154" s="118"/>
      <c r="BE154" s="118"/>
      <c r="BF154" s="118"/>
      <c r="BG154" s="118"/>
      <c r="BH154" s="118"/>
      <c r="BI154" s="118"/>
      <c r="BJ154" s="118"/>
      <c r="BK154" s="118"/>
      <c r="BL154" s="118"/>
      <c r="BM154" s="118"/>
      <c r="BN154" s="118"/>
      <c r="BO154" s="118"/>
      <c r="BP154" s="118"/>
      <c r="BQ154" s="119"/>
    </row>
    <row r="155" spans="1:53" ht="12" customHeight="1" hidden="1" outlineLevel="1">
      <c r="A155" s="87">
        <f>IF(B155&lt;&gt;"",COUNTIF($B$8:B155,"."),"")</f>
      </c>
      <c r="C155" s="144"/>
      <c r="D155" s="138"/>
      <c r="E155" s="138"/>
      <c r="F155" s="138"/>
      <c r="G155" s="138"/>
      <c r="H155" s="138"/>
      <c r="I155" s="138"/>
      <c r="J155" s="138"/>
      <c r="K155" s="138"/>
      <c r="L155" s="138"/>
      <c r="M155" s="138"/>
      <c r="N155" s="138"/>
      <c r="O155" s="138"/>
      <c r="P155" s="138"/>
      <c r="Q155" s="138"/>
      <c r="R155" s="138"/>
      <c r="S155" s="138"/>
      <c r="AI155" s="87"/>
      <c r="AJ155" s="100"/>
      <c r="AK155" s="144"/>
      <c r="AL155" s="138"/>
      <c r="AM155" s="138"/>
      <c r="AN155" s="138"/>
      <c r="AO155" s="138"/>
      <c r="AP155" s="138"/>
      <c r="AQ155" s="138"/>
      <c r="AR155" s="138"/>
      <c r="AS155" s="138"/>
      <c r="AT155" s="138"/>
      <c r="AU155" s="138"/>
      <c r="AV155" s="138"/>
      <c r="AW155" s="138"/>
      <c r="AX155" s="138"/>
      <c r="AY155" s="138"/>
      <c r="AZ155" s="138"/>
      <c r="BA155" s="138"/>
    </row>
    <row r="156" spans="1:75" ht="15" customHeight="1" hidden="1" outlineLevel="1">
      <c r="A156" s="87">
        <f>IF(B156&lt;&gt;"",COUNTIF($B$8:B156,"."),"")</f>
      </c>
      <c r="C156" s="130" t="s">
        <v>428</v>
      </c>
      <c r="D156" s="138"/>
      <c r="E156" s="138"/>
      <c r="F156" s="138"/>
      <c r="G156" s="138"/>
      <c r="H156" s="138"/>
      <c r="I156" s="138"/>
      <c r="J156" s="138"/>
      <c r="K156" s="138"/>
      <c r="L156" s="138"/>
      <c r="M156" s="138"/>
      <c r="N156" s="138"/>
      <c r="O156" s="138"/>
      <c r="P156" s="138"/>
      <c r="Q156" s="138"/>
      <c r="R156" s="138"/>
      <c r="S156" s="138"/>
      <c r="AI156" s="87"/>
      <c r="AJ156" s="100"/>
      <c r="AK156" s="130" t="s">
        <v>429</v>
      </c>
      <c r="AL156" s="138"/>
      <c r="AM156" s="138"/>
      <c r="AN156" s="138"/>
      <c r="AO156" s="138"/>
      <c r="AP156" s="138"/>
      <c r="AQ156" s="138"/>
      <c r="AR156" s="138"/>
      <c r="AS156" s="138"/>
      <c r="AT156" s="138"/>
      <c r="AU156" s="138"/>
      <c r="AV156" s="138"/>
      <c r="AW156" s="138"/>
      <c r="AX156" s="138"/>
      <c r="AY156" s="138"/>
      <c r="AZ156" s="138"/>
      <c r="BA156" s="138"/>
      <c r="BV156" s="136"/>
      <c r="BW156" s="136"/>
    </row>
    <row r="157" spans="1:75" ht="46.5" customHeight="1" hidden="1" outlineLevel="1">
      <c r="A157" s="87">
        <f>IF(B157&lt;&gt;"",COUNTIF($B$8:B157,"."),"")</f>
      </c>
      <c r="C157" s="118" t="s">
        <v>430</v>
      </c>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87"/>
      <c r="AJ157" s="100"/>
      <c r="AK157" s="118" t="s">
        <v>431</v>
      </c>
      <c r="AL157" s="118"/>
      <c r="AM157" s="118"/>
      <c r="AN157" s="118"/>
      <c r="AO157" s="118"/>
      <c r="AP157" s="118"/>
      <c r="AQ157" s="118"/>
      <c r="AR157" s="118"/>
      <c r="AS157" s="118"/>
      <c r="AT157" s="118"/>
      <c r="AU157" s="118"/>
      <c r="AV157" s="118"/>
      <c r="AW157" s="118"/>
      <c r="AX157" s="118"/>
      <c r="AY157" s="118"/>
      <c r="AZ157" s="118"/>
      <c r="BA157" s="118"/>
      <c r="BB157" s="118"/>
      <c r="BC157" s="118"/>
      <c r="BD157" s="118"/>
      <c r="BE157" s="118"/>
      <c r="BF157" s="118"/>
      <c r="BG157" s="118"/>
      <c r="BH157" s="118"/>
      <c r="BI157" s="118"/>
      <c r="BJ157" s="118"/>
      <c r="BK157" s="118"/>
      <c r="BL157" s="118"/>
      <c r="BM157" s="118"/>
      <c r="BN157" s="118"/>
      <c r="BO157" s="118"/>
      <c r="BP157" s="118"/>
      <c r="BV157" s="136"/>
      <c r="BW157" s="136"/>
    </row>
    <row r="158" spans="1:75" ht="34.5" customHeight="1" hidden="1" outlineLevel="1">
      <c r="A158" s="87">
        <f>IF(B158&lt;&gt;"",COUNTIF($B$8:B158,"."),"")</f>
      </c>
      <c r="C158" s="118" t="s">
        <v>432</v>
      </c>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87"/>
      <c r="AJ158" s="100"/>
      <c r="AK158" s="118" t="s">
        <v>433</v>
      </c>
      <c r="AL158" s="118"/>
      <c r="AM158" s="118"/>
      <c r="AN158" s="118"/>
      <c r="AO158" s="118"/>
      <c r="AP158" s="118"/>
      <c r="AQ158" s="118"/>
      <c r="AR158" s="118"/>
      <c r="AS158" s="118"/>
      <c r="AT158" s="118"/>
      <c r="AU158" s="118"/>
      <c r="AV158" s="118"/>
      <c r="AW158" s="118"/>
      <c r="AX158" s="118"/>
      <c r="AY158" s="118"/>
      <c r="AZ158" s="118"/>
      <c r="BA158" s="118"/>
      <c r="BB158" s="118"/>
      <c r="BC158" s="118"/>
      <c r="BD158" s="118"/>
      <c r="BE158" s="118"/>
      <c r="BF158" s="118"/>
      <c r="BG158" s="118"/>
      <c r="BH158" s="118"/>
      <c r="BI158" s="118"/>
      <c r="BJ158" s="118"/>
      <c r="BK158" s="118"/>
      <c r="BL158" s="118"/>
      <c r="BM158" s="118"/>
      <c r="BN158" s="118"/>
      <c r="BO158" s="118"/>
      <c r="BP158" s="118"/>
      <c r="BV158" s="136"/>
      <c r="BW158" s="136"/>
    </row>
    <row r="159" spans="1:75" ht="60" customHeight="1" hidden="1" outlineLevel="1">
      <c r="A159" s="87">
        <f>IF(B159&lt;&gt;"",COUNTIF($B$8:B159,"."),"")</f>
      </c>
      <c r="C159" s="118" t="s">
        <v>434</v>
      </c>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8"/>
      <c r="AI159" s="87"/>
      <c r="AJ159" s="100"/>
      <c r="AK159" s="118" t="s">
        <v>435</v>
      </c>
      <c r="AL159" s="118"/>
      <c r="AM159" s="118"/>
      <c r="AN159" s="118"/>
      <c r="AO159" s="118"/>
      <c r="AP159" s="118"/>
      <c r="AQ159" s="118"/>
      <c r="AR159" s="118"/>
      <c r="AS159" s="118"/>
      <c r="AT159" s="118"/>
      <c r="AU159" s="118"/>
      <c r="AV159" s="118"/>
      <c r="AW159" s="118"/>
      <c r="AX159" s="118"/>
      <c r="AY159" s="118"/>
      <c r="AZ159" s="118"/>
      <c r="BA159" s="118"/>
      <c r="BB159" s="118"/>
      <c r="BC159" s="118"/>
      <c r="BD159" s="118"/>
      <c r="BE159" s="118"/>
      <c r="BF159" s="118"/>
      <c r="BG159" s="118"/>
      <c r="BH159" s="118"/>
      <c r="BI159" s="118"/>
      <c r="BJ159" s="118"/>
      <c r="BK159" s="118"/>
      <c r="BL159" s="118"/>
      <c r="BM159" s="118"/>
      <c r="BN159" s="118"/>
      <c r="BO159" s="118"/>
      <c r="BP159" s="118"/>
      <c r="BV159" s="136"/>
      <c r="BW159" s="136"/>
    </row>
    <row r="160" spans="1:53" ht="12" customHeight="1" collapsed="1">
      <c r="A160" s="87">
        <f>IF(B160&lt;&gt;"",COUNTIF($B$8:B160,"."),"")</f>
      </c>
      <c r="C160" s="144"/>
      <c r="D160" s="138"/>
      <c r="E160" s="138"/>
      <c r="F160" s="138"/>
      <c r="G160" s="138"/>
      <c r="H160" s="138"/>
      <c r="I160" s="138"/>
      <c r="J160" s="138"/>
      <c r="K160" s="138"/>
      <c r="L160" s="138"/>
      <c r="M160" s="138"/>
      <c r="N160" s="138"/>
      <c r="O160" s="138"/>
      <c r="P160" s="138"/>
      <c r="Q160" s="138"/>
      <c r="R160" s="138"/>
      <c r="S160" s="138"/>
      <c r="AI160" s="87"/>
      <c r="AJ160" s="100"/>
      <c r="AK160" s="144"/>
      <c r="AL160" s="138"/>
      <c r="AM160" s="138"/>
      <c r="AN160" s="138"/>
      <c r="AO160" s="138"/>
      <c r="AP160" s="138"/>
      <c r="AQ160" s="138"/>
      <c r="AR160" s="138"/>
      <c r="AS160" s="138"/>
      <c r="AT160" s="138"/>
      <c r="AU160" s="138"/>
      <c r="AV160" s="138"/>
      <c r="AW160" s="138"/>
      <c r="AX160" s="138"/>
      <c r="AY160" s="138"/>
      <c r="AZ160" s="138"/>
      <c r="BA160" s="138"/>
    </row>
    <row r="161" spans="1:53" ht="15" customHeight="1">
      <c r="A161" s="87">
        <f>IF(B161&lt;&gt;"",COUNTIF($B$8:B161,"."),"")</f>
      </c>
      <c r="C161" s="130" t="s">
        <v>436</v>
      </c>
      <c r="D161" s="138"/>
      <c r="E161" s="138"/>
      <c r="F161" s="138"/>
      <c r="G161" s="138"/>
      <c r="H161" s="138"/>
      <c r="I161" s="138"/>
      <c r="J161" s="138"/>
      <c r="K161" s="138"/>
      <c r="L161" s="138"/>
      <c r="M161" s="138"/>
      <c r="N161" s="138"/>
      <c r="O161" s="138"/>
      <c r="P161" s="138"/>
      <c r="Q161" s="138"/>
      <c r="R161" s="138"/>
      <c r="S161" s="138"/>
      <c r="AI161" s="87"/>
      <c r="AJ161" s="100"/>
      <c r="AK161" s="130" t="s">
        <v>437</v>
      </c>
      <c r="AL161" s="138"/>
      <c r="AM161" s="138"/>
      <c r="AN161" s="138"/>
      <c r="AO161" s="138"/>
      <c r="AP161" s="138"/>
      <c r="AQ161" s="138"/>
      <c r="AR161" s="138"/>
      <c r="AS161" s="138"/>
      <c r="AT161" s="138"/>
      <c r="AU161" s="138"/>
      <c r="AV161" s="138"/>
      <c r="AW161" s="138"/>
      <c r="AX161" s="138"/>
      <c r="AY161" s="138"/>
      <c r="AZ161" s="138"/>
      <c r="BA161" s="138"/>
    </row>
    <row r="162" spans="1:69" ht="23.25" customHeight="1">
      <c r="A162" s="87">
        <f>IF(B162&lt;&gt;"",COUNTIF($B$8:B162,"."),"")</f>
      </c>
      <c r="C162" s="121" t="s">
        <v>438</v>
      </c>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87"/>
      <c r="AJ162" s="100"/>
      <c r="AK162" s="121" t="s">
        <v>439</v>
      </c>
      <c r="AL162" s="121"/>
      <c r="AM162" s="121"/>
      <c r="AN162" s="121"/>
      <c r="AO162" s="121"/>
      <c r="AP162" s="121"/>
      <c r="AQ162" s="121"/>
      <c r="AR162" s="121"/>
      <c r="AS162" s="121"/>
      <c r="AT162" s="121"/>
      <c r="AU162" s="121"/>
      <c r="AV162" s="121"/>
      <c r="AW162" s="121"/>
      <c r="AX162" s="121"/>
      <c r="AY162" s="121"/>
      <c r="AZ162" s="121"/>
      <c r="BA162" s="121"/>
      <c r="BB162" s="121"/>
      <c r="BC162" s="121"/>
      <c r="BD162" s="121"/>
      <c r="BE162" s="121"/>
      <c r="BF162" s="121"/>
      <c r="BG162" s="121"/>
      <c r="BH162" s="121"/>
      <c r="BI162" s="121"/>
      <c r="BJ162" s="121"/>
      <c r="BK162" s="121"/>
      <c r="BL162" s="121"/>
      <c r="BM162" s="121"/>
      <c r="BN162" s="121"/>
      <c r="BO162" s="121"/>
      <c r="BP162" s="121"/>
      <c r="BQ162" s="122"/>
    </row>
    <row r="163" spans="1:69" ht="36" customHeight="1" hidden="1" outlineLevel="1">
      <c r="A163" s="87">
        <f>IF(B163&lt;&gt;"",COUNTIF($B$8:B163,"."),"")</f>
      </c>
      <c r="C163" s="121" t="s">
        <v>440</v>
      </c>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87"/>
      <c r="AJ163" s="100"/>
      <c r="AK163" s="121" t="s">
        <v>441</v>
      </c>
      <c r="AL163" s="121"/>
      <c r="AM163" s="121"/>
      <c r="AN163" s="121"/>
      <c r="AO163" s="121"/>
      <c r="AP163" s="121"/>
      <c r="AQ163" s="121"/>
      <c r="AR163" s="121"/>
      <c r="AS163" s="121"/>
      <c r="AT163" s="121"/>
      <c r="AU163" s="121"/>
      <c r="AV163" s="121"/>
      <c r="AW163" s="121"/>
      <c r="AX163" s="121"/>
      <c r="AY163" s="121"/>
      <c r="AZ163" s="121"/>
      <c r="BA163" s="121"/>
      <c r="BB163" s="121"/>
      <c r="BC163" s="121"/>
      <c r="BD163" s="121"/>
      <c r="BE163" s="121"/>
      <c r="BF163" s="121"/>
      <c r="BG163" s="121"/>
      <c r="BH163" s="121"/>
      <c r="BI163" s="121"/>
      <c r="BJ163" s="121"/>
      <c r="BK163" s="121"/>
      <c r="BL163" s="121"/>
      <c r="BM163" s="121"/>
      <c r="BN163" s="121"/>
      <c r="BO163" s="121"/>
      <c r="BP163" s="121"/>
      <c r="BQ163" s="122"/>
    </row>
    <row r="164" spans="1:75" ht="48.75" customHeight="1" hidden="1" outlineLevel="1">
      <c r="A164" s="87">
        <f>IF(B164&lt;&gt;"",COUNTIF($B$8:B164,"."),"")</f>
      </c>
      <c r="C164" s="118" t="s">
        <v>442</v>
      </c>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87"/>
      <c r="AJ164" s="100"/>
      <c r="AK164" s="118" t="s">
        <v>443</v>
      </c>
      <c r="AL164" s="118"/>
      <c r="AM164" s="118"/>
      <c r="AN164" s="118"/>
      <c r="AO164" s="118"/>
      <c r="AP164" s="118"/>
      <c r="AQ164" s="118"/>
      <c r="AR164" s="118"/>
      <c r="AS164" s="118"/>
      <c r="AT164" s="118"/>
      <c r="AU164" s="118"/>
      <c r="AV164" s="118"/>
      <c r="AW164" s="118"/>
      <c r="AX164" s="118"/>
      <c r="AY164" s="118"/>
      <c r="AZ164" s="118"/>
      <c r="BA164" s="118"/>
      <c r="BB164" s="118"/>
      <c r="BC164" s="118"/>
      <c r="BD164" s="118"/>
      <c r="BE164" s="118"/>
      <c r="BF164" s="118"/>
      <c r="BG164" s="118"/>
      <c r="BH164" s="118"/>
      <c r="BI164" s="118"/>
      <c r="BJ164" s="118"/>
      <c r="BK164" s="118"/>
      <c r="BL164" s="118"/>
      <c r="BM164" s="118"/>
      <c r="BN164" s="118"/>
      <c r="BO164" s="118"/>
      <c r="BP164" s="118"/>
      <c r="BQ164" s="119"/>
      <c r="BV164" s="136"/>
      <c r="BW164" s="136"/>
    </row>
    <row r="165" spans="1:69" ht="44.25" customHeight="1" hidden="1" outlineLevel="1">
      <c r="A165" s="87">
        <f>IF(B165&lt;&gt;"",COUNTIF($B$8:B165,"."),"")</f>
      </c>
      <c r="C165" s="118" t="s">
        <v>444</v>
      </c>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87"/>
      <c r="AJ165" s="100"/>
      <c r="AK165" s="118" t="s">
        <v>445</v>
      </c>
      <c r="AL165" s="118"/>
      <c r="AM165" s="118"/>
      <c r="AN165" s="118"/>
      <c r="AO165" s="118"/>
      <c r="AP165" s="118"/>
      <c r="AQ165" s="118"/>
      <c r="AR165" s="118"/>
      <c r="AS165" s="118"/>
      <c r="AT165" s="118"/>
      <c r="AU165" s="118"/>
      <c r="AV165" s="118"/>
      <c r="AW165" s="118"/>
      <c r="AX165" s="118"/>
      <c r="AY165" s="118"/>
      <c r="AZ165" s="118"/>
      <c r="BA165" s="118"/>
      <c r="BB165" s="118"/>
      <c r="BC165" s="118"/>
      <c r="BD165" s="118"/>
      <c r="BE165" s="118"/>
      <c r="BF165" s="118"/>
      <c r="BG165" s="118"/>
      <c r="BH165" s="118"/>
      <c r="BI165" s="118"/>
      <c r="BJ165" s="118"/>
      <c r="BK165" s="118"/>
      <c r="BL165" s="118"/>
      <c r="BM165" s="118"/>
      <c r="BN165" s="118"/>
      <c r="BO165" s="118"/>
      <c r="BP165" s="118"/>
      <c r="BQ165" s="119"/>
    </row>
    <row r="166" spans="1:75" ht="36.75" customHeight="1" hidden="1" outlineLevel="1">
      <c r="A166" s="87">
        <f>IF(B166&lt;&gt;"",COUNTIF($B$8:B166,"."),"")</f>
      </c>
      <c r="C166" s="118" t="s">
        <v>446</v>
      </c>
      <c r="D166" s="118"/>
      <c r="E166" s="118"/>
      <c r="F166" s="118"/>
      <c r="G166" s="118"/>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c r="AG166" s="118"/>
      <c r="AH166" s="118"/>
      <c r="AI166" s="87"/>
      <c r="AJ166" s="100"/>
      <c r="AK166" s="118" t="s">
        <v>447</v>
      </c>
      <c r="AL166" s="118"/>
      <c r="AM166" s="118"/>
      <c r="AN166" s="118"/>
      <c r="AO166" s="118"/>
      <c r="AP166" s="118"/>
      <c r="AQ166" s="118"/>
      <c r="AR166" s="118"/>
      <c r="AS166" s="118"/>
      <c r="AT166" s="118"/>
      <c r="AU166" s="118"/>
      <c r="AV166" s="118"/>
      <c r="AW166" s="118"/>
      <c r="AX166" s="118"/>
      <c r="AY166" s="118"/>
      <c r="AZ166" s="118"/>
      <c r="BA166" s="118"/>
      <c r="BB166" s="118"/>
      <c r="BC166" s="118"/>
      <c r="BD166" s="118"/>
      <c r="BE166" s="118"/>
      <c r="BF166" s="118"/>
      <c r="BG166" s="118"/>
      <c r="BH166" s="118"/>
      <c r="BI166" s="118"/>
      <c r="BJ166" s="118"/>
      <c r="BK166" s="118"/>
      <c r="BL166" s="118"/>
      <c r="BM166" s="118"/>
      <c r="BN166" s="118"/>
      <c r="BO166" s="118"/>
      <c r="BP166" s="118"/>
      <c r="BQ166" s="119"/>
      <c r="BV166" s="136"/>
      <c r="BW166" s="136"/>
    </row>
    <row r="167" spans="1:75" ht="36.75" customHeight="1" hidden="1" outlineLevel="1">
      <c r="A167" s="87">
        <f>IF(B167&lt;&gt;"",COUNTIF($B$8:B167,"."),"")</f>
      </c>
      <c r="C167" s="118" t="s">
        <v>448</v>
      </c>
      <c r="D167" s="118"/>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c r="AA167" s="118"/>
      <c r="AB167" s="118"/>
      <c r="AC167" s="118"/>
      <c r="AD167" s="118"/>
      <c r="AE167" s="118"/>
      <c r="AF167" s="118"/>
      <c r="AG167" s="118"/>
      <c r="AH167" s="118"/>
      <c r="AI167" s="87"/>
      <c r="AJ167" s="100"/>
      <c r="AK167" s="118" t="s">
        <v>449</v>
      </c>
      <c r="AL167" s="118"/>
      <c r="AM167" s="118"/>
      <c r="AN167" s="118"/>
      <c r="AO167" s="118"/>
      <c r="AP167" s="118"/>
      <c r="AQ167" s="118"/>
      <c r="AR167" s="118"/>
      <c r="AS167" s="118"/>
      <c r="AT167" s="118"/>
      <c r="AU167" s="118"/>
      <c r="AV167" s="118"/>
      <c r="AW167" s="118"/>
      <c r="AX167" s="118"/>
      <c r="AY167" s="118"/>
      <c r="AZ167" s="118"/>
      <c r="BA167" s="118"/>
      <c r="BB167" s="118"/>
      <c r="BC167" s="118"/>
      <c r="BD167" s="118"/>
      <c r="BE167" s="118"/>
      <c r="BF167" s="118"/>
      <c r="BG167" s="118"/>
      <c r="BH167" s="118"/>
      <c r="BI167" s="118"/>
      <c r="BJ167" s="118"/>
      <c r="BK167" s="118"/>
      <c r="BL167" s="118"/>
      <c r="BM167" s="118"/>
      <c r="BN167" s="118"/>
      <c r="BO167" s="118"/>
      <c r="BP167" s="118"/>
      <c r="BQ167" s="119"/>
      <c r="BV167" s="136"/>
      <c r="BW167" s="136"/>
    </row>
    <row r="168" spans="1:69" ht="42" customHeight="1" collapsed="1">
      <c r="A168" s="87"/>
      <c r="C168" s="118" t="s">
        <v>450</v>
      </c>
      <c r="D168" s="118"/>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87"/>
      <c r="AJ168" s="100"/>
      <c r="AK168" s="119"/>
      <c r="AL168" s="119"/>
      <c r="AM168" s="119"/>
      <c r="AN168" s="119"/>
      <c r="AO168" s="119"/>
      <c r="AP168" s="119"/>
      <c r="AQ168" s="119"/>
      <c r="AR168" s="119"/>
      <c r="AS168" s="119"/>
      <c r="AT168" s="119"/>
      <c r="AU168" s="119"/>
      <c r="AV168" s="119"/>
      <c r="AW168" s="119"/>
      <c r="AX168" s="119"/>
      <c r="AY168" s="119"/>
      <c r="AZ168" s="119"/>
      <c r="BA168" s="119"/>
      <c r="BB168" s="119"/>
      <c r="BC168" s="119"/>
      <c r="BD168" s="119"/>
      <c r="BE168" s="119"/>
      <c r="BF168" s="119"/>
      <c r="BG168" s="119"/>
      <c r="BH168" s="119"/>
      <c r="BI168" s="119"/>
      <c r="BJ168" s="119"/>
      <c r="BK168" s="119"/>
      <c r="BL168" s="119"/>
      <c r="BM168" s="119"/>
      <c r="BN168" s="119"/>
      <c r="BO168" s="119"/>
      <c r="BP168" s="119"/>
      <c r="BQ168" s="119"/>
    </row>
    <row r="169" spans="1:69" ht="43.5" customHeight="1">
      <c r="A169" s="87"/>
      <c r="C169" s="118" t="s">
        <v>451</v>
      </c>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87"/>
      <c r="AJ169" s="100"/>
      <c r="AK169" s="118" t="s">
        <v>452</v>
      </c>
      <c r="AL169" s="118"/>
      <c r="AM169" s="118"/>
      <c r="AN169" s="118"/>
      <c r="AO169" s="118"/>
      <c r="AP169" s="118"/>
      <c r="AQ169" s="118"/>
      <c r="AR169" s="118"/>
      <c r="AS169" s="118"/>
      <c r="AT169" s="118"/>
      <c r="AU169" s="118"/>
      <c r="AV169" s="118"/>
      <c r="AW169" s="118"/>
      <c r="AX169" s="118"/>
      <c r="AY169" s="118"/>
      <c r="AZ169" s="118"/>
      <c r="BA169" s="118"/>
      <c r="BB169" s="118"/>
      <c r="BC169" s="118"/>
      <c r="BD169" s="118"/>
      <c r="BE169" s="118"/>
      <c r="BF169" s="118"/>
      <c r="BG169" s="118"/>
      <c r="BH169" s="118"/>
      <c r="BI169" s="118"/>
      <c r="BJ169" s="118"/>
      <c r="BK169" s="118"/>
      <c r="BL169" s="118"/>
      <c r="BM169" s="118"/>
      <c r="BN169" s="118"/>
      <c r="BO169" s="118"/>
      <c r="BP169" s="118"/>
      <c r="BQ169" s="119"/>
    </row>
    <row r="170" spans="1:75" ht="36.75" customHeight="1">
      <c r="A170" s="87"/>
      <c r="C170" s="118" t="s">
        <v>453</v>
      </c>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87"/>
      <c r="AJ170" s="100"/>
      <c r="AK170" s="118" t="s">
        <v>454</v>
      </c>
      <c r="AL170" s="118"/>
      <c r="AM170" s="118"/>
      <c r="AN170" s="118"/>
      <c r="AO170" s="118"/>
      <c r="AP170" s="118"/>
      <c r="AQ170" s="118"/>
      <c r="AR170" s="118"/>
      <c r="AS170" s="118"/>
      <c r="AT170" s="118"/>
      <c r="AU170" s="118"/>
      <c r="AV170" s="118"/>
      <c r="AW170" s="118"/>
      <c r="AX170" s="118"/>
      <c r="AY170" s="118"/>
      <c r="AZ170" s="118"/>
      <c r="BA170" s="118"/>
      <c r="BB170" s="118"/>
      <c r="BC170" s="118"/>
      <c r="BD170" s="118"/>
      <c r="BE170" s="118"/>
      <c r="BF170" s="118"/>
      <c r="BG170" s="118"/>
      <c r="BH170" s="118"/>
      <c r="BI170" s="118"/>
      <c r="BJ170" s="118"/>
      <c r="BK170" s="118"/>
      <c r="BL170" s="118"/>
      <c r="BM170" s="118"/>
      <c r="BN170" s="118"/>
      <c r="BO170" s="118"/>
      <c r="BP170" s="118"/>
      <c r="BQ170" s="119"/>
      <c r="BV170" s="136"/>
      <c r="BW170" s="136"/>
    </row>
    <row r="171" spans="1:75" ht="12" customHeight="1">
      <c r="A171" s="87">
        <f>IF(B171&lt;&gt;"",COUNTIF($B$8:B171,"."),"")</f>
      </c>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87"/>
      <c r="AJ171" s="100"/>
      <c r="AK171" s="119"/>
      <c r="AL171" s="119"/>
      <c r="AM171" s="119"/>
      <c r="AN171" s="119"/>
      <c r="AO171" s="119"/>
      <c r="AP171" s="119"/>
      <c r="AQ171" s="119"/>
      <c r="AR171" s="119"/>
      <c r="AS171" s="119"/>
      <c r="AT171" s="119"/>
      <c r="AU171" s="119"/>
      <c r="AV171" s="119"/>
      <c r="AW171" s="119"/>
      <c r="AX171" s="119"/>
      <c r="AY171" s="119"/>
      <c r="AZ171" s="119"/>
      <c r="BA171" s="119"/>
      <c r="BB171" s="119"/>
      <c r="BC171" s="119"/>
      <c r="BD171" s="119"/>
      <c r="BE171" s="119"/>
      <c r="BF171" s="119"/>
      <c r="BG171" s="119"/>
      <c r="BH171" s="119"/>
      <c r="BI171" s="119"/>
      <c r="BJ171" s="119"/>
      <c r="BK171" s="119"/>
      <c r="BL171" s="119"/>
      <c r="BM171" s="119"/>
      <c r="BN171" s="119"/>
      <c r="BO171" s="119"/>
      <c r="BP171" s="119"/>
      <c r="BV171" s="136"/>
      <c r="BW171" s="136"/>
    </row>
    <row r="172" spans="1:53" ht="15" customHeight="1">
      <c r="A172" s="87">
        <f>IF(B172&lt;&gt;"",COUNTIF($B$8:B172,"."),"")</f>
      </c>
      <c r="C172" s="130" t="s">
        <v>455</v>
      </c>
      <c r="D172" s="138"/>
      <c r="E172" s="138"/>
      <c r="F172" s="138"/>
      <c r="G172" s="138"/>
      <c r="H172" s="138"/>
      <c r="I172" s="138"/>
      <c r="J172" s="138"/>
      <c r="K172" s="138"/>
      <c r="L172" s="138"/>
      <c r="M172" s="138"/>
      <c r="N172" s="138"/>
      <c r="O172" s="138"/>
      <c r="P172" s="138"/>
      <c r="Q172" s="138"/>
      <c r="R172" s="138"/>
      <c r="S172" s="138"/>
      <c r="AI172" s="87"/>
      <c r="AJ172" s="100"/>
      <c r="AK172" s="130" t="s">
        <v>456</v>
      </c>
      <c r="AL172" s="138"/>
      <c r="AM172" s="138"/>
      <c r="AN172" s="138"/>
      <c r="AO172" s="138"/>
      <c r="AP172" s="138"/>
      <c r="AQ172" s="138"/>
      <c r="AR172" s="138"/>
      <c r="AS172" s="138"/>
      <c r="AT172" s="138"/>
      <c r="AU172" s="138"/>
      <c r="AV172" s="138"/>
      <c r="AW172" s="138"/>
      <c r="AX172" s="138"/>
      <c r="AY172" s="138"/>
      <c r="AZ172" s="138"/>
      <c r="BA172" s="138"/>
    </row>
    <row r="173" spans="1:53" ht="22.5" customHeight="1">
      <c r="A173" s="87">
        <f>IF(B173&lt;&gt;"",COUNTIF($B$8:B173,"."),"")</f>
      </c>
      <c r="C173" s="132" t="s">
        <v>457</v>
      </c>
      <c r="D173" s="138"/>
      <c r="E173" s="138"/>
      <c r="F173" s="138"/>
      <c r="G173" s="138"/>
      <c r="H173" s="138"/>
      <c r="I173" s="138"/>
      <c r="J173" s="138"/>
      <c r="K173" s="138"/>
      <c r="L173" s="138"/>
      <c r="M173" s="138"/>
      <c r="N173" s="138"/>
      <c r="O173" s="138"/>
      <c r="P173" s="138"/>
      <c r="Q173" s="138"/>
      <c r="R173" s="138"/>
      <c r="S173" s="138"/>
      <c r="AI173" s="87"/>
      <c r="AJ173" s="100"/>
      <c r="AK173" s="132" t="s">
        <v>458</v>
      </c>
      <c r="AL173" s="138"/>
      <c r="AM173" s="138"/>
      <c r="AN173" s="138"/>
      <c r="AO173" s="138"/>
      <c r="AP173" s="138"/>
      <c r="AQ173" s="138"/>
      <c r="AR173" s="138"/>
      <c r="AS173" s="138"/>
      <c r="AT173" s="138"/>
      <c r="AU173" s="138"/>
      <c r="AV173" s="138"/>
      <c r="AW173" s="138"/>
      <c r="AX173" s="138"/>
      <c r="AY173" s="138"/>
      <c r="AZ173" s="138"/>
      <c r="BA173" s="138"/>
    </row>
    <row r="174" spans="1:69" ht="58.5" customHeight="1">
      <c r="A174" s="87">
        <f>IF(B174&lt;&gt;"",COUNTIF($B$8:B174,"."),"")</f>
      </c>
      <c r="C174" s="118" t="s">
        <v>459</v>
      </c>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87"/>
      <c r="AJ174" s="100"/>
      <c r="AK174" s="118" t="s">
        <v>460</v>
      </c>
      <c r="AL174" s="118"/>
      <c r="AM174" s="118"/>
      <c r="AN174" s="118"/>
      <c r="AO174" s="118"/>
      <c r="AP174" s="118"/>
      <c r="AQ174" s="118"/>
      <c r="AR174" s="118"/>
      <c r="AS174" s="118"/>
      <c r="AT174" s="118"/>
      <c r="AU174" s="118"/>
      <c r="AV174" s="118"/>
      <c r="AW174" s="118"/>
      <c r="AX174" s="118"/>
      <c r="AY174" s="118"/>
      <c r="AZ174" s="118"/>
      <c r="BA174" s="118"/>
      <c r="BB174" s="118"/>
      <c r="BC174" s="118"/>
      <c r="BD174" s="118"/>
      <c r="BE174" s="118"/>
      <c r="BF174" s="118"/>
      <c r="BG174" s="118"/>
      <c r="BH174" s="118"/>
      <c r="BI174" s="118"/>
      <c r="BJ174" s="118"/>
      <c r="BK174" s="118"/>
      <c r="BL174" s="118"/>
      <c r="BM174" s="118"/>
      <c r="BN174" s="118"/>
      <c r="BO174" s="118"/>
      <c r="BP174" s="118"/>
      <c r="BQ174" s="119"/>
    </row>
    <row r="175" spans="1:69" ht="10.5" customHeight="1">
      <c r="A175" s="87"/>
      <c r="C175" s="119"/>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87"/>
      <c r="AJ175" s="100"/>
      <c r="AK175" s="119"/>
      <c r="AL175" s="119"/>
      <c r="AM175" s="119"/>
      <c r="AN175" s="119"/>
      <c r="AO175" s="119"/>
      <c r="AP175" s="119"/>
      <c r="AQ175" s="119"/>
      <c r="AR175" s="119"/>
      <c r="AS175" s="119"/>
      <c r="AT175" s="119"/>
      <c r="AU175" s="119"/>
      <c r="AV175" s="119"/>
      <c r="AW175" s="119"/>
      <c r="AX175" s="119"/>
      <c r="AY175" s="119"/>
      <c r="AZ175" s="119"/>
      <c r="BA175" s="119"/>
      <c r="BB175" s="119"/>
      <c r="BC175" s="119"/>
      <c r="BD175" s="119"/>
      <c r="BE175" s="119"/>
      <c r="BF175" s="119"/>
      <c r="BG175" s="119"/>
      <c r="BH175" s="119"/>
      <c r="BI175" s="119"/>
      <c r="BJ175" s="119"/>
      <c r="BK175" s="119"/>
      <c r="BL175" s="119"/>
      <c r="BM175" s="119"/>
      <c r="BN175" s="119"/>
      <c r="BO175" s="119"/>
      <c r="BP175" s="119"/>
      <c r="BQ175" s="119"/>
    </row>
    <row r="176" spans="1:69" ht="19.5" customHeight="1">
      <c r="A176" s="87">
        <f>IF(B176&lt;&gt;"",COUNTIF($B$8:B176,"."),"")</f>
      </c>
      <c r="C176" s="119" t="s">
        <v>277</v>
      </c>
      <c r="D176" s="118" t="s">
        <v>461</v>
      </c>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87"/>
      <c r="AJ176" s="100"/>
      <c r="AK176" s="119" t="s">
        <v>277</v>
      </c>
      <c r="AL176" s="118" t="s">
        <v>462</v>
      </c>
      <c r="AM176" s="118"/>
      <c r="AN176" s="118"/>
      <c r="AO176" s="118"/>
      <c r="AP176" s="118"/>
      <c r="AQ176" s="118"/>
      <c r="AR176" s="118"/>
      <c r="AS176" s="118"/>
      <c r="AT176" s="118"/>
      <c r="AU176" s="118"/>
      <c r="AV176" s="118"/>
      <c r="AW176" s="118"/>
      <c r="AX176" s="118"/>
      <c r="AY176" s="118"/>
      <c r="AZ176" s="118"/>
      <c r="BA176" s="118"/>
      <c r="BB176" s="118"/>
      <c r="BC176" s="118"/>
      <c r="BD176" s="118"/>
      <c r="BE176" s="118"/>
      <c r="BF176" s="118"/>
      <c r="BG176" s="118"/>
      <c r="BH176" s="118"/>
      <c r="BI176" s="118"/>
      <c r="BJ176" s="118"/>
      <c r="BK176" s="118"/>
      <c r="BL176" s="118"/>
      <c r="BM176" s="118"/>
      <c r="BN176" s="118"/>
      <c r="BO176" s="118"/>
      <c r="BP176" s="118"/>
      <c r="BQ176" s="119"/>
    </row>
    <row r="177" spans="1:69" ht="19.5" customHeight="1">
      <c r="A177" s="87">
        <f>IF(B177&lt;&gt;"",COUNTIF($B$8:B177,"."),"")</f>
      </c>
      <c r="C177" s="119" t="s">
        <v>277</v>
      </c>
      <c r="D177" s="118" t="s">
        <v>463</v>
      </c>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8"/>
      <c r="AI177" s="87"/>
      <c r="AJ177" s="100"/>
      <c r="AK177" s="119" t="s">
        <v>277</v>
      </c>
      <c r="AL177" s="118" t="s">
        <v>464</v>
      </c>
      <c r="AM177" s="118"/>
      <c r="AN177" s="118"/>
      <c r="AO177" s="118"/>
      <c r="AP177" s="118"/>
      <c r="AQ177" s="118"/>
      <c r="AR177" s="118"/>
      <c r="AS177" s="118"/>
      <c r="AT177" s="118"/>
      <c r="AU177" s="118"/>
      <c r="AV177" s="118"/>
      <c r="AW177" s="118"/>
      <c r="AX177" s="118"/>
      <c r="AY177" s="118"/>
      <c r="AZ177" s="118"/>
      <c r="BA177" s="118"/>
      <c r="BB177" s="118"/>
      <c r="BC177" s="118"/>
      <c r="BD177" s="118"/>
      <c r="BE177" s="118"/>
      <c r="BF177" s="118"/>
      <c r="BG177" s="118"/>
      <c r="BH177" s="118"/>
      <c r="BI177" s="118"/>
      <c r="BJ177" s="118"/>
      <c r="BK177" s="118"/>
      <c r="BL177" s="118"/>
      <c r="BM177" s="118"/>
      <c r="BN177" s="118"/>
      <c r="BO177" s="118"/>
      <c r="BP177" s="118"/>
      <c r="BQ177" s="119"/>
    </row>
    <row r="178" spans="1:69" ht="19.5" customHeight="1">
      <c r="A178" s="87">
        <f>IF(B178&lt;&gt;"",COUNTIF($B$8:B178,"."),"")</f>
      </c>
      <c r="C178" s="119" t="s">
        <v>277</v>
      </c>
      <c r="D178" s="118" t="s">
        <v>465</v>
      </c>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c r="AH178" s="118"/>
      <c r="AI178" s="87"/>
      <c r="AJ178" s="100"/>
      <c r="AK178" s="119" t="s">
        <v>277</v>
      </c>
      <c r="AL178" s="118" t="s">
        <v>466</v>
      </c>
      <c r="AM178" s="118"/>
      <c r="AN178" s="118"/>
      <c r="AO178" s="118"/>
      <c r="AP178" s="118"/>
      <c r="AQ178" s="118"/>
      <c r="AR178" s="118"/>
      <c r="AS178" s="118"/>
      <c r="AT178" s="118"/>
      <c r="AU178" s="118"/>
      <c r="AV178" s="118"/>
      <c r="AW178" s="118"/>
      <c r="AX178" s="118"/>
      <c r="AY178" s="118"/>
      <c r="AZ178" s="118"/>
      <c r="BA178" s="118"/>
      <c r="BB178" s="118"/>
      <c r="BC178" s="118"/>
      <c r="BD178" s="118"/>
      <c r="BE178" s="118"/>
      <c r="BF178" s="118"/>
      <c r="BG178" s="118"/>
      <c r="BH178" s="118"/>
      <c r="BI178" s="118"/>
      <c r="BJ178" s="118"/>
      <c r="BK178" s="118"/>
      <c r="BL178" s="118"/>
      <c r="BM178" s="118"/>
      <c r="BN178" s="118"/>
      <c r="BO178" s="118"/>
      <c r="BP178" s="118"/>
      <c r="BQ178" s="119"/>
    </row>
    <row r="179" spans="1:69" ht="19.5" customHeight="1">
      <c r="A179" s="87">
        <f>IF(B179&lt;&gt;"",COUNTIF($B$8:B179,"."),"")</f>
      </c>
      <c r="C179" s="119" t="s">
        <v>277</v>
      </c>
      <c r="D179" s="118" t="s">
        <v>467</v>
      </c>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c r="AG179" s="118"/>
      <c r="AH179" s="118"/>
      <c r="AI179" s="87"/>
      <c r="AJ179" s="100"/>
      <c r="AK179" s="119" t="s">
        <v>277</v>
      </c>
      <c r="AL179" s="118" t="s">
        <v>468</v>
      </c>
      <c r="AM179" s="118"/>
      <c r="AN179" s="118"/>
      <c r="AO179" s="118"/>
      <c r="AP179" s="118"/>
      <c r="AQ179" s="118"/>
      <c r="AR179" s="118"/>
      <c r="AS179" s="118"/>
      <c r="AT179" s="118"/>
      <c r="AU179" s="118"/>
      <c r="AV179" s="118"/>
      <c r="AW179" s="118"/>
      <c r="AX179" s="118"/>
      <c r="AY179" s="118"/>
      <c r="AZ179" s="118"/>
      <c r="BA179" s="118"/>
      <c r="BB179" s="118"/>
      <c r="BC179" s="118"/>
      <c r="BD179" s="118"/>
      <c r="BE179" s="118"/>
      <c r="BF179" s="118"/>
      <c r="BG179" s="118"/>
      <c r="BH179" s="118"/>
      <c r="BI179" s="118"/>
      <c r="BJ179" s="118"/>
      <c r="BK179" s="118"/>
      <c r="BL179" s="118"/>
      <c r="BM179" s="118"/>
      <c r="BN179" s="118"/>
      <c r="BO179" s="118"/>
      <c r="BP179" s="118"/>
      <c r="BQ179" s="119"/>
    </row>
    <row r="180" spans="1:69" ht="30" customHeight="1">
      <c r="A180" s="87">
        <f>IF(B180&lt;&gt;"",COUNTIF($B$8:B180,"."),"")</f>
      </c>
      <c r="C180" s="118" t="s">
        <v>469</v>
      </c>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8"/>
      <c r="AI180" s="87"/>
      <c r="AJ180" s="100"/>
      <c r="AK180" s="118" t="s">
        <v>470</v>
      </c>
      <c r="AL180" s="118"/>
      <c r="AM180" s="118"/>
      <c r="AN180" s="118"/>
      <c r="AO180" s="118"/>
      <c r="AP180" s="118"/>
      <c r="AQ180" s="118"/>
      <c r="AR180" s="118"/>
      <c r="AS180" s="118"/>
      <c r="AT180" s="118"/>
      <c r="AU180" s="118"/>
      <c r="AV180" s="118"/>
      <c r="AW180" s="118"/>
      <c r="AX180" s="118"/>
      <c r="AY180" s="118"/>
      <c r="AZ180" s="118"/>
      <c r="BA180" s="118"/>
      <c r="BB180" s="118"/>
      <c r="BC180" s="118"/>
      <c r="BD180" s="118"/>
      <c r="BE180" s="118"/>
      <c r="BF180" s="118"/>
      <c r="BG180" s="118"/>
      <c r="BH180" s="118"/>
      <c r="BI180" s="118"/>
      <c r="BJ180" s="118"/>
      <c r="BK180" s="118"/>
      <c r="BL180" s="118"/>
      <c r="BM180" s="118"/>
      <c r="BN180" s="118"/>
      <c r="BO180" s="118"/>
      <c r="BP180" s="118"/>
      <c r="BQ180" s="119"/>
    </row>
    <row r="181" spans="1:53" ht="12" customHeight="1">
      <c r="A181" s="87">
        <f>IF(B181&lt;&gt;"",COUNTIF($B$8:B181,"."),"")</f>
      </c>
      <c r="C181" s="148"/>
      <c r="D181" s="138"/>
      <c r="E181" s="138"/>
      <c r="F181" s="138"/>
      <c r="G181" s="138"/>
      <c r="H181" s="138"/>
      <c r="I181" s="138"/>
      <c r="J181" s="138"/>
      <c r="K181" s="138"/>
      <c r="L181" s="138"/>
      <c r="M181" s="138"/>
      <c r="N181" s="138"/>
      <c r="O181" s="138"/>
      <c r="P181" s="138"/>
      <c r="Q181" s="138"/>
      <c r="R181" s="138"/>
      <c r="S181" s="138"/>
      <c r="AI181" s="87"/>
      <c r="AJ181" s="100"/>
      <c r="AK181" s="148"/>
      <c r="AL181" s="138"/>
      <c r="AM181" s="138"/>
      <c r="AN181" s="138"/>
      <c r="AO181" s="138"/>
      <c r="AP181" s="138"/>
      <c r="AQ181" s="138"/>
      <c r="AR181" s="138"/>
      <c r="AS181" s="138"/>
      <c r="AT181" s="138"/>
      <c r="AU181" s="138"/>
      <c r="AV181" s="138"/>
      <c r="AW181" s="138"/>
      <c r="AX181" s="138"/>
      <c r="AY181" s="138"/>
      <c r="AZ181" s="138"/>
      <c r="BA181" s="138"/>
    </row>
    <row r="182" spans="1:53" ht="15" customHeight="1">
      <c r="A182" s="87">
        <f>IF(B182&lt;&gt;"",COUNTIF($B$8:B182,"."),"")</f>
      </c>
      <c r="C182" s="132" t="s">
        <v>471</v>
      </c>
      <c r="D182" s="138"/>
      <c r="E182" s="138"/>
      <c r="F182" s="138"/>
      <c r="G182" s="138"/>
      <c r="H182" s="138"/>
      <c r="I182" s="138"/>
      <c r="J182" s="138"/>
      <c r="K182" s="138"/>
      <c r="L182" s="138"/>
      <c r="M182" s="138"/>
      <c r="N182" s="138"/>
      <c r="O182" s="138"/>
      <c r="P182" s="138"/>
      <c r="Q182" s="138"/>
      <c r="R182" s="138"/>
      <c r="S182" s="138"/>
      <c r="AI182" s="87"/>
      <c r="AJ182" s="100"/>
      <c r="AK182" s="132" t="s">
        <v>472</v>
      </c>
      <c r="AL182" s="138"/>
      <c r="AM182" s="138"/>
      <c r="AN182" s="138"/>
      <c r="AO182" s="138"/>
      <c r="AP182" s="138"/>
      <c r="AQ182" s="138"/>
      <c r="AR182" s="138"/>
      <c r="AS182" s="138"/>
      <c r="AT182" s="138"/>
      <c r="AU182" s="138"/>
      <c r="AV182" s="138"/>
      <c r="AW182" s="138"/>
      <c r="AX182" s="138"/>
      <c r="AY182" s="138"/>
      <c r="AZ182" s="138"/>
      <c r="BA182" s="138"/>
    </row>
    <row r="183" spans="1:69" ht="21.75" customHeight="1">
      <c r="A183" s="87">
        <f>IF(B183&lt;&gt;"",COUNTIF($B$8:B183,"."),"")</f>
      </c>
      <c r="C183" s="118" t="s">
        <v>473</v>
      </c>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87"/>
      <c r="AJ183" s="100"/>
      <c r="AK183" s="118" t="s">
        <v>474</v>
      </c>
      <c r="AL183" s="118"/>
      <c r="AM183" s="118"/>
      <c r="AN183" s="118"/>
      <c r="AO183" s="118"/>
      <c r="AP183" s="118"/>
      <c r="AQ183" s="118"/>
      <c r="AR183" s="118"/>
      <c r="AS183" s="118"/>
      <c r="AT183" s="118"/>
      <c r="AU183" s="118"/>
      <c r="AV183" s="118"/>
      <c r="AW183" s="118"/>
      <c r="AX183" s="118"/>
      <c r="AY183" s="118"/>
      <c r="AZ183" s="118"/>
      <c r="BA183" s="118"/>
      <c r="BB183" s="118"/>
      <c r="BC183" s="118"/>
      <c r="BD183" s="118"/>
      <c r="BE183" s="118"/>
      <c r="BF183" s="118"/>
      <c r="BG183" s="118"/>
      <c r="BH183" s="118"/>
      <c r="BI183" s="118"/>
      <c r="BJ183" s="118"/>
      <c r="BK183" s="118"/>
      <c r="BL183" s="118"/>
      <c r="BM183" s="118"/>
      <c r="BN183" s="118"/>
      <c r="BO183" s="118"/>
      <c r="BP183" s="118"/>
      <c r="BQ183" s="119"/>
    </row>
    <row r="184" spans="1:69" ht="34.5" customHeight="1">
      <c r="A184" s="87">
        <f>IF(B184&lt;&gt;"",COUNTIF($B$8:B184,"."),"")</f>
      </c>
      <c r="C184" s="118" t="s">
        <v>475</v>
      </c>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c r="AG184" s="118"/>
      <c r="AH184" s="118"/>
      <c r="AI184" s="87"/>
      <c r="AJ184" s="100"/>
      <c r="AK184" s="118" t="s">
        <v>476</v>
      </c>
      <c r="AL184" s="118"/>
      <c r="AM184" s="118"/>
      <c r="AN184" s="118"/>
      <c r="AO184" s="118"/>
      <c r="AP184" s="118"/>
      <c r="AQ184" s="118"/>
      <c r="AR184" s="118"/>
      <c r="AS184" s="118"/>
      <c r="AT184" s="118"/>
      <c r="AU184" s="118"/>
      <c r="AV184" s="118"/>
      <c r="AW184" s="118"/>
      <c r="AX184" s="118"/>
      <c r="AY184" s="118"/>
      <c r="AZ184" s="118"/>
      <c r="BA184" s="118"/>
      <c r="BB184" s="118"/>
      <c r="BC184" s="118"/>
      <c r="BD184" s="118"/>
      <c r="BE184" s="118"/>
      <c r="BF184" s="118"/>
      <c r="BG184" s="118"/>
      <c r="BH184" s="118"/>
      <c r="BI184" s="118"/>
      <c r="BJ184" s="118"/>
      <c r="BK184" s="118"/>
      <c r="BL184" s="118"/>
      <c r="BM184" s="118"/>
      <c r="BN184" s="118"/>
      <c r="BO184" s="118"/>
      <c r="BP184" s="118"/>
      <c r="BQ184" s="119"/>
    </row>
    <row r="185" spans="1:69" ht="12" customHeight="1">
      <c r="A185" s="87">
        <f>IF(B185&lt;&gt;"",COUNTIF($B$8:B185,"."),"")</f>
      </c>
      <c r="C185" s="119"/>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87"/>
      <c r="AJ185" s="100"/>
      <c r="AK185" s="119"/>
      <c r="AL185" s="119"/>
      <c r="AM185" s="119"/>
      <c r="AN185" s="119"/>
      <c r="AO185" s="119"/>
      <c r="AP185" s="119"/>
      <c r="AQ185" s="119"/>
      <c r="AR185" s="119"/>
      <c r="AS185" s="119"/>
      <c r="AT185" s="119"/>
      <c r="AU185" s="119"/>
      <c r="AV185" s="119"/>
      <c r="AW185" s="119"/>
      <c r="AX185" s="119"/>
      <c r="AY185" s="119"/>
      <c r="AZ185" s="119"/>
      <c r="BA185" s="119"/>
      <c r="BB185" s="119"/>
      <c r="BC185" s="119"/>
      <c r="BD185" s="119"/>
      <c r="BE185" s="119"/>
      <c r="BF185" s="119"/>
      <c r="BG185" s="119"/>
      <c r="BH185" s="119"/>
      <c r="BI185" s="119"/>
      <c r="BJ185" s="119"/>
      <c r="BK185" s="119"/>
      <c r="BL185" s="119"/>
      <c r="BM185" s="119"/>
      <c r="BN185" s="119"/>
      <c r="BO185" s="119"/>
      <c r="BP185" s="119"/>
      <c r="BQ185" s="119"/>
    </row>
    <row r="186" spans="1:53" ht="15" customHeight="1">
      <c r="A186" s="87">
        <f>IF(B186&lt;&gt;"",COUNTIF($B$8:B186,"."),"")</f>
      </c>
      <c r="C186" s="130" t="s">
        <v>477</v>
      </c>
      <c r="D186" s="138"/>
      <c r="E186" s="138"/>
      <c r="F186" s="138"/>
      <c r="G186" s="138"/>
      <c r="H186" s="138"/>
      <c r="I186" s="138"/>
      <c r="J186" s="138"/>
      <c r="K186" s="138"/>
      <c r="L186" s="138"/>
      <c r="M186" s="138"/>
      <c r="N186" s="138"/>
      <c r="O186" s="138"/>
      <c r="P186" s="138"/>
      <c r="Q186" s="138"/>
      <c r="R186" s="138"/>
      <c r="S186" s="138"/>
      <c r="AI186" s="87"/>
      <c r="AJ186" s="100"/>
      <c r="AK186" s="130" t="s">
        <v>478</v>
      </c>
      <c r="AL186" s="138"/>
      <c r="AM186" s="138"/>
      <c r="AN186" s="138"/>
      <c r="AO186" s="138"/>
      <c r="AP186" s="138"/>
      <c r="AQ186" s="138"/>
      <c r="AR186" s="138"/>
      <c r="AS186" s="138"/>
      <c r="AT186" s="138"/>
      <c r="AU186" s="138"/>
      <c r="AV186" s="138"/>
      <c r="AW186" s="138"/>
      <c r="AX186" s="138"/>
      <c r="AY186" s="138"/>
      <c r="AZ186" s="138"/>
      <c r="BA186" s="138"/>
    </row>
    <row r="187" spans="1:53" ht="22.5" customHeight="1">
      <c r="A187" s="87"/>
      <c r="C187" s="132" t="s">
        <v>479</v>
      </c>
      <c r="D187" s="138"/>
      <c r="E187" s="138"/>
      <c r="F187" s="138"/>
      <c r="G187" s="138"/>
      <c r="H187" s="138"/>
      <c r="I187" s="138"/>
      <c r="J187" s="138"/>
      <c r="K187" s="138"/>
      <c r="L187" s="138"/>
      <c r="M187" s="138"/>
      <c r="N187" s="138"/>
      <c r="O187" s="138"/>
      <c r="P187" s="138"/>
      <c r="Q187" s="138"/>
      <c r="R187" s="138"/>
      <c r="S187" s="138"/>
      <c r="AI187" s="87"/>
      <c r="AJ187" s="100"/>
      <c r="AK187" s="132" t="s">
        <v>480</v>
      </c>
      <c r="AL187" s="138"/>
      <c r="AM187" s="138"/>
      <c r="AN187" s="138"/>
      <c r="AO187" s="138"/>
      <c r="AP187" s="138"/>
      <c r="AQ187" s="138"/>
      <c r="AR187" s="138"/>
      <c r="AS187" s="138"/>
      <c r="AT187" s="138"/>
      <c r="AU187" s="138"/>
      <c r="AV187" s="138"/>
      <c r="AW187" s="138"/>
      <c r="AX187" s="138"/>
      <c r="AY187" s="138"/>
      <c r="AZ187" s="138"/>
      <c r="BA187" s="138"/>
    </row>
    <row r="188" spans="1:75" ht="48.75" customHeight="1">
      <c r="A188" s="87">
        <f>IF(B188&lt;&gt;"",COUNTIF($B$8:B188,"."),"")</f>
      </c>
      <c r="C188" s="118" t="s">
        <v>481</v>
      </c>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87"/>
      <c r="AJ188" s="100"/>
      <c r="AK188" s="118" t="s">
        <v>482</v>
      </c>
      <c r="AL188" s="118"/>
      <c r="AM188" s="118"/>
      <c r="AN188" s="118"/>
      <c r="AO188" s="118"/>
      <c r="AP188" s="118"/>
      <c r="AQ188" s="118"/>
      <c r="AR188" s="118"/>
      <c r="AS188" s="118"/>
      <c r="AT188" s="118"/>
      <c r="AU188" s="118"/>
      <c r="AV188" s="118"/>
      <c r="AW188" s="118"/>
      <c r="AX188" s="118"/>
      <c r="AY188" s="118"/>
      <c r="AZ188" s="118"/>
      <c r="BA188" s="118"/>
      <c r="BB188" s="118"/>
      <c r="BC188" s="118"/>
      <c r="BD188" s="118"/>
      <c r="BE188" s="118"/>
      <c r="BF188" s="118"/>
      <c r="BG188" s="118"/>
      <c r="BH188" s="118"/>
      <c r="BI188" s="118"/>
      <c r="BJ188" s="118"/>
      <c r="BK188" s="118"/>
      <c r="BL188" s="118"/>
      <c r="BM188" s="118"/>
      <c r="BN188" s="118"/>
      <c r="BO188" s="118"/>
      <c r="BP188" s="118"/>
      <c r="BQ188" s="119"/>
      <c r="BV188" s="136"/>
      <c r="BW188" s="136"/>
    </row>
    <row r="189" spans="1:75" ht="62.25" customHeight="1" hidden="1">
      <c r="A189" s="87">
        <f>IF(B189&lt;&gt;"",COUNTIF($B$8:B189,"."),"")</f>
      </c>
      <c r="C189" s="118" t="s">
        <v>483</v>
      </c>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87"/>
      <c r="AJ189" s="100"/>
      <c r="AK189" s="118" t="s">
        <v>484</v>
      </c>
      <c r="AL189" s="118"/>
      <c r="AM189" s="118"/>
      <c r="AN189" s="118"/>
      <c r="AO189" s="118"/>
      <c r="AP189" s="118"/>
      <c r="AQ189" s="118"/>
      <c r="AR189" s="118"/>
      <c r="AS189" s="118"/>
      <c r="AT189" s="118"/>
      <c r="AU189" s="118"/>
      <c r="AV189" s="118"/>
      <c r="AW189" s="118"/>
      <c r="AX189" s="118"/>
      <c r="AY189" s="118"/>
      <c r="AZ189" s="118"/>
      <c r="BA189" s="118"/>
      <c r="BB189" s="118"/>
      <c r="BC189" s="118"/>
      <c r="BD189" s="118"/>
      <c r="BE189" s="118"/>
      <c r="BF189" s="118"/>
      <c r="BG189" s="118"/>
      <c r="BH189" s="118"/>
      <c r="BI189" s="118"/>
      <c r="BJ189" s="118"/>
      <c r="BK189" s="118"/>
      <c r="BL189" s="118"/>
      <c r="BM189" s="118"/>
      <c r="BN189" s="118"/>
      <c r="BO189" s="118"/>
      <c r="BP189" s="118"/>
      <c r="BQ189" s="119"/>
      <c r="BV189" s="136"/>
      <c r="BW189" s="136"/>
    </row>
    <row r="190" spans="1:53" ht="22.5" customHeight="1" hidden="1" outlineLevel="1">
      <c r="A190" s="87"/>
      <c r="C190" s="132" t="s">
        <v>485</v>
      </c>
      <c r="D190" s="138"/>
      <c r="E190" s="138"/>
      <c r="F190" s="138"/>
      <c r="G190" s="138"/>
      <c r="H190" s="138"/>
      <c r="I190" s="138"/>
      <c r="J190" s="138"/>
      <c r="K190" s="138"/>
      <c r="L190" s="138"/>
      <c r="M190" s="138"/>
      <c r="N190" s="138"/>
      <c r="O190" s="138"/>
      <c r="P190" s="138"/>
      <c r="Q190" s="138"/>
      <c r="R190" s="138"/>
      <c r="S190" s="138"/>
      <c r="AI190" s="87"/>
      <c r="AJ190" s="100"/>
      <c r="AK190" s="132" t="s">
        <v>486</v>
      </c>
      <c r="AL190" s="138"/>
      <c r="AM190" s="138"/>
      <c r="AN190" s="138"/>
      <c r="AO190" s="138"/>
      <c r="AP190" s="138"/>
      <c r="AQ190" s="138"/>
      <c r="AR190" s="138"/>
      <c r="AS190" s="138"/>
      <c r="AT190" s="138"/>
      <c r="AU190" s="138"/>
      <c r="AV190" s="138"/>
      <c r="AW190" s="138"/>
      <c r="AX190" s="138"/>
      <c r="AY190" s="138"/>
      <c r="AZ190" s="138"/>
      <c r="BA190" s="138"/>
    </row>
    <row r="191" spans="1:75" ht="74.25" customHeight="1" hidden="1" outlineLevel="1">
      <c r="A191" s="87">
        <f>IF(B191&lt;&gt;"",COUNTIF($B$8:B191,"."),"")</f>
      </c>
      <c r="C191" s="118" t="s">
        <v>487</v>
      </c>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87"/>
      <c r="AJ191" s="100"/>
      <c r="AK191" s="118" t="s">
        <v>484</v>
      </c>
      <c r="AL191" s="118"/>
      <c r="AM191" s="118"/>
      <c r="AN191" s="118"/>
      <c r="AO191" s="118"/>
      <c r="AP191" s="118"/>
      <c r="AQ191" s="118"/>
      <c r="AR191" s="118"/>
      <c r="AS191" s="118"/>
      <c r="AT191" s="118"/>
      <c r="AU191" s="118"/>
      <c r="AV191" s="118"/>
      <c r="AW191" s="118"/>
      <c r="AX191" s="118"/>
      <c r="AY191" s="118"/>
      <c r="AZ191" s="118"/>
      <c r="BA191" s="118"/>
      <c r="BB191" s="118"/>
      <c r="BC191" s="118"/>
      <c r="BD191" s="118"/>
      <c r="BE191" s="118"/>
      <c r="BF191" s="118"/>
      <c r="BG191" s="118"/>
      <c r="BH191" s="118"/>
      <c r="BI191" s="118"/>
      <c r="BJ191" s="118"/>
      <c r="BK191" s="118"/>
      <c r="BL191" s="118"/>
      <c r="BM191" s="118"/>
      <c r="BN191" s="118"/>
      <c r="BO191" s="118"/>
      <c r="BP191" s="118"/>
      <c r="BQ191" s="119"/>
      <c r="BV191" s="136"/>
      <c r="BW191" s="136"/>
    </row>
    <row r="192" spans="1:69" ht="12" customHeight="1" hidden="1" outlineLevel="1">
      <c r="A192" s="87">
        <f>IF(B192&lt;&gt;"",COUNTIF($B$8:B192,"."),"")</f>
      </c>
      <c r="C192" s="119"/>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87"/>
      <c r="AJ192" s="100"/>
      <c r="AK192" s="119"/>
      <c r="AL192" s="119"/>
      <c r="AM192" s="119"/>
      <c r="AN192" s="119"/>
      <c r="AO192" s="119"/>
      <c r="AP192" s="119"/>
      <c r="AQ192" s="119"/>
      <c r="AR192" s="119"/>
      <c r="AS192" s="119"/>
      <c r="AT192" s="119"/>
      <c r="AU192" s="119"/>
      <c r="AV192" s="119"/>
      <c r="AW192" s="119"/>
      <c r="AX192" s="119"/>
      <c r="AY192" s="119"/>
      <c r="AZ192" s="119"/>
      <c r="BA192" s="119"/>
      <c r="BB192" s="119"/>
      <c r="BC192" s="119"/>
      <c r="BD192" s="119"/>
      <c r="BE192" s="119"/>
      <c r="BF192" s="119"/>
      <c r="BG192" s="119"/>
      <c r="BH192" s="119"/>
      <c r="BI192" s="119"/>
      <c r="BJ192" s="119"/>
      <c r="BK192" s="119"/>
      <c r="BL192" s="119"/>
      <c r="BM192" s="119"/>
      <c r="BN192" s="119"/>
      <c r="BO192" s="119"/>
      <c r="BP192" s="119"/>
      <c r="BQ192" s="119"/>
    </row>
    <row r="193" spans="1:75" ht="15" customHeight="1" hidden="1" outlineLevel="1">
      <c r="A193" s="87">
        <f>IF(B193&lt;&gt;"",COUNTIF($B$8:B193,"."),"")</f>
      </c>
      <c r="C193" s="130" t="s">
        <v>488</v>
      </c>
      <c r="D193" s="138"/>
      <c r="E193" s="138"/>
      <c r="F193" s="138"/>
      <c r="G193" s="138"/>
      <c r="H193" s="138"/>
      <c r="I193" s="138"/>
      <c r="J193" s="138"/>
      <c r="K193" s="138"/>
      <c r="L193" s="138"/>
      <c r="M193" s="138"/>
      <c r="N193" s="138"/>
      <c r="O193" s="138"/>
      <c r="P193" s="138"/>
      <c r="Q193" s="138"/>
      <c r="R193" s="138"/>
      <c r="S193" s="138"/>
      <c r="AI193" s="87"/>
      <c r="AJ193" s="100"/>
      <c r="AK193" s="130"/>
      <c r="AL193" s="138"/>
      <c r="AM193" s="138"/>
      <c r="AN193" s="138"/>
      <c r="AO193" s="138"/>
      <c r="AP193" s="138"/>
      <c r="AQ193" s="138"/>
      <c r="AR193" s="138"/>
      <c r="AS193" s="138"/>
      <c r="AT193" s="138"/>
      <c r="AU193" s="138"/>
      <c r="AV193" s="138"/>
      <c r="AW193" s="138"/>
      <c r="AX193" s="138"/>
      <c r="AY193" s="138"/>
      <c r="AZ193" s="138"/>
      <c r="BA193" s="138"/>
      <c r="BV193" s="136"/>
      <c r="BW193" s="136"/>
    </row>
    <row r="194" spans="1:75" ht="39" customHeight="1" hidden="1" outlineLevel="1">
      <c r="A194" s="87">
        <f>IF(B194&lt;&gt;"",COUNTIF($B$8:B194,"."),"")</f>
      </c>
      <c r="C194" s="118" t="s">
        <v>489</v>
      </c>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87"/>
      <c r="AJ194" s="100"/>
      <c r="AK194" s="118"/>
      <c r="AL194" s="118"/>
      <c r="AM194" s="118"/>
      <c r="AN194" s="118"/>
      <c r="AO194" s="118"/>
      <c r="AP194" s="118"/>
      <c r="AQ194" s="118"/>
      <c r="AR194" s="118"/>
      <c r="AS194" s="118"/>
      <c r="AT194" s="118"/>
      <c r="AU194" s="118"/>
      <c r="AV194" s="118"/>
      <c r="AW194" s="118"/>
      <c r="AX194" s="118"/>
      <c r="AY194" s="118"/>
      <c r="AZ194" s="118"/>
      <c r="BA194" s="118"/>
      <c r="BB194" s="118"/>
      <c r="BC194" s="118"/>
      <c r="BD194" s="118"/>
      <c r="BE194" s="118"/>
      <c r="BF194" s="118"/>
      <c r="BG194" s="118"/>
      <c r="BH194" s="118"/>
      <c r="BI194" s="118"/>
      <c r="BJ194" s="118"/>
      <c r="BK194" s="118"/>
      <c r="BL194" s="118"/>
      <c r="BM194" s="118"/>
      <c r="BN194" s="118"/>
      <c r="BO194" s="118"/>
      <c r="BP194" s="118"/>
      <c r="BV194" s="136"/>
      <c r="BW194" s="136"/>
    </row>
    <row r="195" spans="1:75" ht="15" customHeight="1" hidden="1" collapsed="1">
      <c r="A195" s="87"/>
      <c r="C195" s="119"/>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87"/>
      <c r="AJ195" s="100"/>
      <c r="AK195" s="119"/>
      <c r="AL195" s="119"/>
      <c r="AM195" s="119"/>
      <c r="AN195" s="119"/>
      <c r="AO195" s="119"/>
      <c r="AP195" s="119"/>
      <c r="AQ195" s="119"/>
      <c r="AR195" s="119"/>
      <c r="AS195" s="119"/>
      <c r="AT195" s="119"/>
      <c r="AU195" s="119"/>
      <c r="AV195" s="119"/>
      <c r="AW195" s="119"/>
      <c r="AX195" s="119"/>
      <c r="AY195" s="119"/>
      <c r="AZ195" s="119"/>
      <c r="BA195" s="119"/>
      <c r="BB195" s="119"/>
      <c r="BC195" s="119"/>
      <c r="BD195" s="119"/>
      <c r="BE195" s="119"/>
      <c r="BF195" s="119"/>
      <c r="BG195" s="119"/>
      <c r="BH195" s="119"/>
      <c r="BI195" s="119"/>
      <c r="BJ195" s="119"/>
      <c r="BK195" s="119"/>
      <c r="BL195" s="119"/>
      <c r="BM195" s="119"/>
      <c r="BN195" s="119"/>
      <c r="BO195" s="119"/>
      <c r="BP195" s="119"/>
      <c r="BQ195" s="119"/>
      <c r="BV195" s="136"/>
      <c r="BW195" s="136"/>
    </row>
    <row r="196" spans="1:75" ht="15" customHeight="1" hidden="1">
      <c r="A196" s="87"/>
      <c r="C196" s="119"/>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87"/>
      <c r="AJ196" s="100"/>
      <c r="AK196" s="119"/>
      <c r="AL196" s="119"/>
      <c r="AM196" s="119"/>
      <c r="AN196" s="119"/>
      <c r="AO196" s="119"/>
      <c r="AP196" s="119"/>
      <c r="AQ196" s="119"/>
      <c r="AR196" s="119"/>
      <c r="AS196" s="119"/>
      <c r="AT196" s="119"/>
      <c r="AU196" s="119"/>
      <c r="AV196" s="119"/>
      <c r="AW196" s="119"/>
      <c r="AX196" s="119"/>
      <c r="AY196" s="119"/>
      <c r="AZ196" s="119"/>
      <c r="BA196" s="119"/>
      <c r="BB196" s="119"/>
      <c r="BC196" s="119"/>
      <c r="BD196" s="119"/>
      <c r="BE196" s="119"/>
      <c r="BF196" s="119"/>
      <c r="BG196" s="119"/>
      <c r="BH196" s="119"/>
      <c r="BI196" s="119"/>
      <c r="BJ196" s="119"/>
      <c r="BK196" s="119"/>
      <c r="BL196" s="119"/>
      <c r="BM196" s="119"/>
      <c r="BN196" s="119"/>
      <c r="BO196" s="119"/>
      <c r="BP196" s="119"/>
      <c r="BQ196" s="119"/>
      <c r="BV196" s="136"/>
      <c r="BW196" s="136"/>
    </row>
    <row r="197" spans="1:75" ht="15" customHeight="1" hidden="1">
      <c r="A197" s="87"/>
      <c r="C197" s="119"/>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87"/>
      <c r="AJ197" s="100"/>
      <c r="AK197" s="119"/>
      <c r="AL197" s="119"/>
      <c r="AM197" s="119"/>
      <c r="AN197" s="119"/>
      <c r="AO197" s="119"/>
      <c r="AP197" s="119"/>
      <c r="AQ197" s="119"/>
      <c r="AR197" s="119"/>
      <c r="AS197" s="119"/>
      <c r="AT197" s="119"/>
      <c r="AU197" s="119"/>
      <c r="AV197" s="119"/>
      <c r="AW197" s="119"/>
      <c r="AX197" s="119"/>
      <c r="AY197" s="119"/>
      <c r="AZ197" s="119"/>
      <c r="BA197" s="119"/>
      <c r="BB197" s="119"/>
      <c r="BC197" s="119"/>
      <c r="BD197" s="119"/>
      <c r="BE197" s="119"/>
      <c r="BF197" s="119"/>
      <c r="BG197" s="119"/>
      <c r="BH197" s="119"/>
      <c r="BI197" s="119"/>
      <c r="BJ197" s="119"/>
      <c r="BK197" s="119"/>
      <c r="BL197" s="119"/>
      <c r="BM197" s="119"/>
      <c r="BN197" s="119"/>
      <c r="BO197" s="119"/>
      <c r="BP197" s="119"/>
      <c r="BQ197" s="119"/>
      <c r="BV197" s="136"/>
      <c r="BW197" s="136"/>
    </row>
    <row r="198" spans="1:75" ht="15" customHeight="1" hidden="1">
      <c r="A198" s="87"/>
      <c r="C198" s="119"/>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87"/>
      <c r="AJ198" s="100"/>
      <c r="AK198" s="119"/>
      <c r="AL198" s="119"/>
      <c r="AM198" s="119"/>
      <c r="AN198" s="119"/>
      <c r="AO198" s="119"/>
      <c r="AP198" s="119"/>
      <c r="AQ198" s="119"/>
      <c r="AR198" s="119"/>
      <c r="AS198" s="119"/>
      <c r="AT198" s="119"/>
      <c r="AU198" s="119"/>
      <c r="AV198" s="119"/>
      <c r="AW198" s="119"/>
      <c r="AX198" s="119"/>
      <c r="AY198" s="119"/>
      <c r="AZ198" s="119"/>
      <c r="BA198" s="119"/>
      <c r="BB198" s="119"/>
      <c r="BC198" s="119"/>
      <c r="BD198" s="119"/>
      <c r="BE198" s="119"/>
      <c r="BF198" s="119"/>
      <c r="BG198" s="119"/>
      <c r="BH198" s="119"/>
      <c r="BI198" s="119"/>
      <c r="BJ198" s="119"/>
      <c r="BK198" s="119"/>
      <c r="BL198" s="119"/>
      <c r="BM198" s="119"/>
      <c r="BN198" s="119"/>
      <c r="BO198" s="119"/>
      <c r="BP198" s="119"/>
      <c r="BQ198" s="119"/>
      <c r="BV198" s="136"/>
      <c r="BW198" s="136"/>
    </row>
    <row r="199" spans="1:75" ht="15" customHeight="1" hidden="1">
      <c r="A199" s="87"/>
      <c r="C199" s="119"/>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87"/>
      <c r="AJ199" s="100"/>
      <c r="AK199" s="119"/>
      <c r="AL199" s="119"/>
      <c r="AM199" s="119"/>
      <c r="AN199" s="119"/>
      <c r="AO199" s="119"/>
      <c r="AP199" s="119"/>
      <c r="AQ199" s="119"/>
      <c r="AR199" s="119"/>
      <c r="AS199" s="119"/>
      <c r="AT199" s="119"/>
      <c r="AU199" s="119"/>
      <c r="AV199" s="119"/>
      <c r="AW199" s="119"/>
      <c r="AX199" s="119"/>
      <c r="AY199" s="119"/>
      <c r="AZ199" s="119"/>
      <c r="BA199" s="119"/>
      <c r="BB199" s="119"/>
      <c r="BC199" s="119"/>
      <c r="BD199" s="119"/>
      <c r="BE199" s="119"/>
      <c r="BF199" s="119"/>
      <c r="BG199" s="119"/>
      <c r="BH199" s="119"/>
      <c r="BI199" s="119"/>
      <c r="BJ199" s="119"/>
      <c r="BK199" s="119"/>
      <c r="BL199" s="119"/>
      <c r="BM199" s="119"/>
      <c r="BN199" s="119"/>
      <c r="BO199" s="119"/>
      <c r="BP199" s="119"/>
      <c r="BQ199" s="119"/>
      <c r="BV199" s="136"/>
      <c r="BW199" s="136"/>
    </row>
    <row r="200" spans="1:75" ht="15" customHeight="1" hidden="1">
      <c r="A200" s="87"/>
      <c r="C200" s="119"/>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87"/>
      <c r="AJ200" s="100"/>
      <c r="AK200" s="119"/>
      <c r="AL200" s="119"/>
      <c r="AM200" s="119"/>
      <c r="AN200" s="119"/>
      <c r="AO200" s="119"/>
      <c r="AP200" s="119"/>
      <c r="AQ200" s="119"/>
      <c r="AR200" s="119"/>
      <c r="AS200" s="119"/>
      <c r="AT200" s="119"/>
      <c r="AU200" s="119"/>
      <c r="AV200" s="119"/>
      <c r="AW200" s="119"/>
      <c r="AX200" s="119"/>
      <c r="AY200" s="119"/>
      <c r="AZ200" s="119"/>
      <c r="BA200" s="119"/>
      <c r="BB200" s="119"/>
      <c r="BC200" s="119"/>
      <c r="BD200" s="119"/>
      <c r="BE200" s="119"/>
      <c r="BF200" s="119"/>
      <c r="BG200" s="119"/>
      <c r="BH200" s="119"/>
      <c r="BI200" s="119"/>
      <c r="BJ200" s="119"/>
      <c r="BK200" s="119"/>
      <c r="BL200" s="119"/>
      <c r="BM200" s="119"/>
      <c r="BN200" s="119"/>
      <c r="BO200" s="119"/>
      <c r="BP200" s="119"/>
      <c r="BQ200" s="119"/>
      <c r="BV200" s="136"/>
      <c r="BW200" s="136"/>
    </row>
    <row r="201" spans="1:75" ht="15" customHeight="1" hidden="1">
      <c r="A201" s="87"/>
      <c r="C201" s="119"/>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87"/>
      <c r="AJ201" s="100"/>
      <c r="AK201" s="119"/>
      <c r="AL201" s="119"/>
      <c r="AM201" s="119"/>
      <c r="AN201" s="119"/>
      <c r="AO201" s="119"/>
      <c r="AP201" s="119"/>
      <c r="AQ201" s="119"/>
      <c r="AR201" s="119"/>
      <c r="AS201" s="119"/>
      <c r="AT201" s="119"/>
      <c r="AU201" s="119"/>
      <c r="AV201" s="119"/>
      <c r="AW201" s="119"/>
      <c r="AX201" s="119"/>
      <c r="AY201" s="119"/>
      <c r="AZ201" s="119"/>
      <c r="BA201" s="119"/>
      <c r="BB201" s="119"/>
      <c r="BC201" s="119"/>
      <c r="BD201" s="119"/>
      <c r="BE201" s="119"/>
      <c r="BF201" s="119"/>
      <c r="BG201" s="119"/>
      <c r="BH201" s="119"/>
      <c r="BI201" s="119"/>
      <c r="BJ201" s="119"/>
      <c r="BK201" s="119"/>
      <c r="BL201" s="119"/>
      <c r="BM201" s="119"/>
      <c r="BN201" s="119"/>
      <c r="BO201" s="119"/>
      <c r="BP201" s="119"/>
      <c r="BQ201" s="119"/>
      <c r="BV201" s="136"/>
      <c r="BW201" s="136"/>
    </row>
    <row r="202" spans="1:75" ht="15" customHeight="1" hidden="1">
      <c r="A202" s="87"/>
      <c r="C202" s="119"/>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87"/>
      <c r="AJ202" s="100"/>
      <c r="AK202" s="119"/>
      <c r="AL202" s="119"/>
      <c r="AM202" s="119"/>
      <c r="AN202" s="119"/>
      <c r="AO202" s="119"/>
      <c r="AP202" s="119"/>
      <c r="AQ202" s="119"/>
      <c r="AR202" s="119"/>
      <c r="AS202" s="119"/>
      <c r="AT202" s="119"/>
      <c r="AU202" s="119"/>
      <c r="AV202" s="119"/>
      <c r="AW202" s="119"/>
      <c r="AX202" s="119"/>
      <c r="AY202" s="119"/>
      <c r="AZ202" s="119"/>
      <c r="BA202" s="119"/>
      <c r="BB202" s="119"/>
      <c r="BC202" s="119"/>
      <c r="BD202" s="119"/>
      <c r="BE202" s="119"/>
      <c r="BF202" s="119"/>
      <c r="BG202" s="119"/>
      <c r="BH202" s="119"/>
      <c r="BI202" s="119"/>
      <c r="BJ202" s="119"/>
      <c r="BK202" s="119"/>
      <c r="BL202" s="119"/>
      <c r="BM202" s="119"/>
      <c r="BN202" s="119"/>
      <c r="BO202" s="119"/>
      <c r="BP202" s="119"/>
      <c r="BQ202" s="119"/>
      <c r="BV202" s="136"/>
      <c r="BW202" s="136"/>
    </row>
    <row r="203" spans="1:75" ht="15" customHeight="1" hidden="1">
      <c r="A203" s="87"/>
      <c r="C203" s="119"/>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87"/>
      <c r="AJ203" s="100"/>
      <c r="AK203" s="119"/>
      <c r="AL203" s="119"/>
      <c r="AM203" s="119"/>
      <c r="AN203" s="119"/>
      <c r="AO203" s="119"/>
      <c r="AP203" s="119"/>
      <c r="AQ203" s="119"/>
      <c r="AR203" s="119"/>
      <c r="AS203" s="119"/>
      <c r="AT203" s="119"/>
      <c r="AU203" s="119"/>
      <c r="AV203" s="119"/>
      <c r="AW203" s="119"/>
      <c r="AX203" s="119"/>
      <c r="AY203" s="119"/>
      <c r="AZ203" s="119"/>
      <c r="BA203" s="119"/>
      <c r="BB203" s="119"/>
      <c r="BC203" s="119"/>
      <c r="BD203" s="119"/>
      <c r="BE203" s="119"/>
      <c r="BF203" s="119"/>
      <c r="BG203" s="119"/>
      <c r="BH203" s="119"/>
      <c r="BI203" s="119"/>
      <c r="BJ203" s="119"/>
      <c r="BK203" s="119"/>
      <c r="BL203" s="119"/>
      <c r="BM203" s="119"/>
      <c r="BN203" s="119"/>
      <c r="BO203" s="119"/>
      <c r="BP203" s="119"/>
      <c r="BQ203" s="119"/>
      <c r="BV203" s="136"/>
      <c r="BW203" s="136"/>
    </row>
    <row r="204" spans="1:53" ht="15" customHeight="1">
      <c r="A204" s="87">
        <v>4</v>
      </c>
      <c r="B204" s="134" t="str">
        <f>IF(AND(V213=0,AC213=0),"",".")</f>
        <v>.</v>
      </c>
      <c r="C204" s="130" t="s">
        <v>490</v>
      </c>
      <c r="D204" s="138"/>
      <c r="E204" s="138"/>
      <c r="F204" s="138"/>
      <c r="G204" s="138"/>
      <c r="H204" s="138"/>
      <c r="I204" s="138"/>
      <c r="J204" s="138"/>
      <c r="K204" s="138"/>
      <c r="L204" s="138"/>
      <c r="M204" s="138"/>
      <c r="N204" s="138"/>
      <c r="O204" s="138"/>
      <c r="P204" s="138"/>
      <c r="Q204" s="138"/>
      <c r="R204" s="138"/>
      <c r="S204" s="138"/>
      <c r="AI204" s="87">
        <f>A204</f>
        <v>4</v>
      </c>
      <c r="AJ204" s="100" t="str">
        <f>B204</f>
        <v>.</v>
      </c>
      <c r="AK204" s="130" t="s">
        <v>491</v>
      </c>
      <c r="AL204" s="138"/>
      <c r="AM204" s="138"/>
      <c r="AN204" s="138"/>
      <c r="AO204" s="138"/>
      <c r="AP204" s="138"/>
      <c r="AQ204" s="138"/>
      <c r="AR204" s="138"/>
      <c r="AS204" s="138"/>
      <c r="AT204" s="138"/>
      <c r="AU204" s="138"/>
      <c r="AV204" s="138"/>
      <c r="AW204" s="138"/>
      <c r="AX204" s="138"/>
      <c r="AY204" s="138"/>
      <c r="AZ204" s="138"/>
      <c r="BA204" s="138"/>
    </row>
    <row r="205" spans="1:71" ht="30.75" customHeight="1">
      <c r="A205" s="87">
        <f>IF(B205&lt;&gt;"",COUNTIF($B$8:B205,"."),"")</f>
      </c>
      <c r="D205" s="149"/>
      <c r="E205" s="149"/>
      <c r="F205" s="149"/>
      <c r="G205" s="149"/>
      <c r="H205" s="149"/>
      <c r="I205" s="149"/>
      <c r="J205" s="149"/>
      <c r="K205" s="149"/>
      <c r="L205" s="149"/>
      <c r="M205" s="149"/>
      <c r="N205" s="149"/>
      <c r="O205" s="149"/>
      <c r="P205" s="149"/>
      <c r="Q205" s="149"/>
      <c r="R205" s="149"/>
      <c r="S205" s="149"/>
      <c r="V205" s="150" t="s">
        <v>492</v>
      </c>
      <c r="W205" s="150"/>
      <c r="X205" s="150"/>
      <c r="Y205" s="150"/>
      <c r="Z205" s="150"/>
      <c r="AA205" s="150"/>
      <c r="AB205" s="143"/>
      <c r="AC205" s="150" t="s">
        <v>493</v>
      </c>
      <c r="AD205" s="150"/>
      <c r="AE205" s="150"/>
      <c r="AF205" s="150"/>
      <c r="AG205" s="150"/>
      <c r="AH205" s="150"/>
      <c r="AI205" s="87"/>
      <c r="AJ205" s="100"/>
      <c r="AL205" s="149"/>
      <c r="AM205" s="149"/>
      <c r="AN205" s="149"/>
      <c r="AO205" s="149"/>
      <c r="AP205" s="149"/>
      <c r="AQ205" s="149"/>
      <c r="AR205" s="149"/>
      <c r="AS205" s="149"/>
      <c r="AT205" s="149"/>
      <c r="AU205" s="149"/>
      <c r="AV205" s="149"/>
      <c r="AW205" s="149"/>
      <c r="AX205" s="149"/>
      <c r="AY205" s="149"/>
      <c r="AZ205" s="149"/>
      <c r="BA205" s="149"/>
      <c r="BD205" s="150" t="str">
        <f>'[1]TK'!E16&amp;"            VND"</f>
        <v>30/06/2009            VND</v>
      </c>
      <c r="BE205" s="151"/>
      <c r="BF205" s="151"/>
      <c r="BG205" s="151"/>
      <c r="BH205" s="151"/>
      <c r="BI205" s="151"/>
      <c r="BJ205" s="143"/>
      <c r="BK205" s="150" t="str">
        <f>'[1]TK'!E18&amp;"            VND"</f>
        <v>01/01/2009            VND</v>
      </c>
      <c r="BL205" s="151"/>
      <c r="BM205" s="151"/>
      <c r="BN205" s="151"/>
      <c r="BO205" s="151"/>
      <c r="BP205" s="151"/>
      <c r="BQ205" s="152"/>
      <c r="BR205" s="153"/>
      <c r="BS205" s="154"/>
    </row>
    <row r="206" spans="1:68" ht="15" customHeight="1">
      <c r="A206" s="87">
        <f>IF(B206&lt;&gt;"",COUNTIF($B$8:B206,"."),"")</f>
      </c>
      <c r="C206" s="155" t="s">
        <v>494</v>
      </c>
      <c r="D206" s="138"/>
      <c r="E206" s="138"/>
      <c r="F206" s="138"/>
      <c r="G206" s="138"/>
      <c r="H206" s="138"/>
      <c r="I206" s="138"/>
      <c r="J206" s="138"/>
      <c r="K206" s="138"/>
      <c r="L206" s="138"/>
      <c r="M206" s="138"/>
      <c r="N206" s="138"/>
      <c r="O206" s="138"/>
      <c r="P206" s="138"/>
      <c r="Q206" s="138"/>
      <c r="R206" s="138"/>
      <c r="S206" s="138"/>
      <c r="V206" s="156">
        <v>52921577</v>
      </c>
      <c r="W206" s="156"/>
      <c r="X206" s="156"/>
      <c r="Y206" s="156"/>
      <c r="Z206" s="156"/>
      <c r="AA206" s="156"/>
      <c r="AC206" s="156">
        <v>46835766</v>
      </c>
      <c r="AD206" s="156"/>
      <c r="AE206" s="156"/>
      <c r="AF206" s="156"/>
      <c r="AG206" s="156"/>
      <c r="AH206" s="156"/>
      <c r="AI206" s="87"/>
      <c r="AJ206" s="100"/>
      <c r="AK206" s="155" t="s">
        <v>495</v>
      </c>
      <c r="AL206" s="138"/>
      <c r="AM206" s="138"/>
      <c r="AN206" s="138"/>
      <c r="AO206" s="138"/>
      <c r="AP206" s="138"/>
      <c r="AQ206" s="138"/>
      <c r="AR206" s="138"/>
      <c r="AS206" s="138"/>
      <c r="AT206" s="138"/>
      <c r="AU206" s="138"/>
      <c r="AV206" s="138"/>
      <c r="AW206" s="138"/>
      <c r="AX206" s="138"/>
      <c r="AY206" s="138"/>
      <c r="AZ206" s="138"/>
      <c r="BA206" s="138"/>
      <c r="BD206" s="157">
        <f aca="true" t="shared" si="1" ref="BD206:BD211">V206</f>
        <v>52921577</v>
      </c>
      <c r="BE206" s="157"/>
      <c r="BF206" s="157"/>
      <c r="BG206" s="157"/>
      <c r="BH206" s="157"/>
      <c r="BI206" s="157"/>
      <c r="BK206" s="157">
        <f aca="true" t="shared" si="2" ref="BK206:BK211">AC206</f>
        <v>46835766</v>
      </c>
      <c r="BL206" s="157"/>
      <c r="BM206" s="157"/>
      <c r="BN206" s="157"/>
      <c r="BO206" s="157"/>
      <c r="BP206" s="157"/>
    </row>
    <row r="207" spans="1:68" ht="15" customHeight="1">
      <c r="A207" s="87">
        <f>IF(B207&lt;&gt;"",COUNTIF($B$8:B207,"."),"")</f>
      </c>
      <c r="C207" s="155" t="s">
        <v>496</v>
      </c>
      <c r="D207" s="138"/>
      <c r="E207" s="138"/>
      <c r="F207" s="138"/>
      <c r="G207" s="138"/>
      <c r="H207" s="138"/>
      <c r="I207" s="138"/>
      <c r="J207" s="138"/>
      <c r="K207" s="138"/>
      <c r="L207" s="138"/>
      <c r="M207" s="138"/>
      <c r="N207" s="138"/>
      <c r="O207" s="138"/>
      <c r="P207" s="138"/>
      <c r="Q207" s="138"/>
      <c r="R207" s="138"/>
      <c r="S207" s="138"/>
      <c r="V207" s="157">
        <v>5346933360</v>
      </c>
      <c r="W207" s="157"/>
      <c r="X207" s="157"/>
      <c r="Y207" s="157"/>
      <c r="Z207" s="157"/>
      <c r="AA207" s="157"/>
      <c r="AC207" s="157">
        <v>4344530339</v>
      </c>
      <c r="AD207" s="157"/>
      <c r="AE207" s="157"/>
      <c r="AF207" s="157"/>
      <c r="AG207" s="157"/>
      <c r="AH207" s="157"/>
      <c r="AI207" s="87"/>
      <c r="AJ207" s="100"/>
      <c r="AK207" s="155" t="s">
        <v>497</v>
      </c>
      <c r="AL207" s="138"/>
      <c r="AM207" s="138"/>
      <c r="AN207" s="138"/>
      <c r="AO207" s="138"/>
      <c r="AP207" s="138"/>
      <c r="AQ207" s="138"/>
      <c r="AR207" s="138"/>
      <c r="AS207" s="138"/>
      <c r="AT207" s="138"/>
      <c r="AU207" s="138"/>
      <c r="AV207" s="138"/>
      <c r="AW207" s="138"/>
      <c r="AX207" s="138"/>
      <c r="AY207" s="138"/>
      <c r="AZ207" s="138"/>
      <c r="BA207" s="138"/>
      <c r="BD207" s="157">
        <f t="shared" si="1"/>
        <v>5346933360</v>
      </c>
      <c r="BE207" s="157"/>
      <c r="BF207" s="157"/>
      <c r="BG207" s="157"/>
      <c r="BH207" s="157"/>
      <c r="BI207" s="157"/>
      <c r="BK207" s="157">
        <f t="shared" si="2"/>
        <v>4344530339</v>
      </c>
      <c r="BL207" s="157"/>
      <c r="BM207" s="157"/>
      <c r="BN207" s="157"/>
      <c r="BO207" s="157"/>
      <c r="BP207" s="157"/>
    </row>
    <row r="208" spans="1:68" ht="15" customHeight="1" hidden="1">
      <c r="A208" s="87">
        <f>IF(B208&lt;&gt;"",COUNTIF($B$8:B208,"."),"")</f>
      </c>
      <c r="C208" s="158" t="str">
        <f>'[1]CDKT'!F17</f>
        <v>-</v>
      </c>
      <c r="D208" s="158" t="str">
        <f>'[1]CDKT'!G17</f>
        <v>Tiền gửi của Công ty chứng khoán</v>
      </c>
      <c r="E208" s="138"/>
      <c r="F208" s="138"/>
      <c r="G208" s="138"/>
      <c r="H208" s="138"/>
      <c r="I208" s="138"/>
      <c r="J208" s="138"/>
      <c r="K208" s="138"/>
      <c r="L208" s="138"/>
      <c r="M208" s="138"/>
      <c r="N208" s="138"/>
      <c r="O208" s="138"/>
      <c r="P208" s="138"/>
      <c r="Q208" s="138"/>
      <c r="R208" s="138"/>
      <c r="S208" s="138"/>
      <c r="V208" s="157" t="e">
        <f>'[1]CDKT'!N17</f>
        <v>#REF!</v>
      </c>
      <c r="W208" s="157"/>
      <c r="X208" s="157"/>
      <c r="Y208" s="157"/>
      <c r="Z208" s="157"/>
      <c r="AA208" s="157"/>
      <c r="AC208" s="157">
        <f>'[1]CDKT'!U17</f>
        <v>23044882713</v>
      </c>
      <c r="AD208" s="157"/>
      <c r="AE208" s="157"/>
      <c r="AF208" s="157"/>
      <c r="AG208" s="157"/>
      <c r="AH208" s="157"/>
      <c r="AI208" s="87"/>
      <c r="AJ208" s="100"/>
      <c r="AK208" s="155" t="s">
        <v>498</v>
      </c>
      <c r="AL208" s="138"/>
      <c r="AM208" s="138"/>
      <c r="AN208" s="138"/>
      <c r="AO208" s="138"/>
      <c r="AP208" s="138"/>
      <c r="AQ208" s="138"/>
      <c r="AR208" s="138"/>
      <c r="AS208" s="138"/>
      <c r="AT208" s="138"/>
      <c r="AU208" s="138"/>
      <c r="AV208" s="138"/>
      <c r="AW208" s="138"/>
      <c r="AX208" s="138"/>
      <c r="AY208" s="138"/>
      <c r="AZ208" s="138"/>
      <c r="BA208" s="138"/>
      <c r="BD208" s="157" t="e">
        <f t="shared" si="1"/>
        <v>#REF!</v>
      </c>
      <c r="BE208" s="157"/>
      <c r="BF208" s="157"/>
      <c r="BG208" s="157"/>
      <c r="BH208" s="157"/>
      <c r="BI208" s="157"/>
      <c r="BK208" s="157">
        <f t="shared" si="2"/>
        <v>23044882713</v>
      </c>
      <c r="BL208" s="157"/>
      <c r="BM208" s="157"/>
      <c r="BN208" s="157"/>
      <c r="BO208" s="157"/>
      <c r="BP208" s="157"/>
    </row>
    <row r="209" spans="1:68" ht="15" customHeight="1" hidden="1">
      <c r="A209" s="87"/>
      <c r="C209" s="158" t="str">
        <f>'[1]CDKT'!F19</f>
        <v>-</v>
      </c>
      <c r="D209" s="158" t="str">
        <f>'[1]CDKT'!G19</f>
        <v>Tiền ký quỹ của nhà đầu tư</v>
      </c>
      <c r="E209" s="138"/>
      <c r="F209" s="138"/>
      <c r="G209" s="138"/>
      <c r="H209" s="138"/>
      <c r="I209" s="138"/>
      <c r="J209" s="138"/>
      <c r="K209" s="138"/>
      <c r="L209" s="138"/>
      <c r="M209" s="138"/>
      <c r="N209" s="138"/>
      <c r="O209" s="138"/>
      <c r="P209" s="138"/>
      <c r="Q209" s="138"/>
      <c r="R209" s="138"/>
      <c r="S209" s="138"/>
      <c r="V209" s="157" t="e">
        <f>'[1]CDKT'!N19</f>
        <v>#REF!</v>
      </c>
      <c r="W209" s="157"/>
      <c r="X209" s="157"/>
      <c r="Y209" s="157"/>
      <c r="Z209" s="157"/>
      <c r="AA209" s="157"/>
      <c r="AC209" s="157">
        <f>'[1]CDKT'!U19</f>
        <v>71256775656</v>
      </c>
      <c r="AD209" s="157"/>
      <c r="AE209" s="157"/>
      <c r="AF209" s="157"/>
      <c r="AG209" s="157"/>
      <c r="AH209" s="157"/>
      <c r="AI209" s="87"/>
      <c r="AJ209" s="100"/>
      <c r="AK209" s="155" t="s">
        <v>498</v>
      </c>
      <c r="AL209" s="138"/>
      <c r="AM209" s="138"/>
      <c r="AN209" s="138"/>
      <c r="AO209" s="138"/>
      <c r="AP209" s="138"/>
      <c r="AQ209" s="138"/>
      <c r="AR209" s="138"/>
      <c r="AS209" s="138"/>
      <c r="AT209" s="138"/>
      <c r="AU209" s="138"/>
      <c r="AV209" s="138"/>
      <c r="AW209" s="138"/>
      <c r="AX209" s="138"/>
      <c r="AY209" s="138"/>
      <c r="AZ209" s="138"/>
      <c r="BA209" s="138"/>
      <c r="BD209" s="157" t="e">
        <f t="shared" si="1"/>
        <v>#REF!</v>
      </c>
      <c r="BE209" s="157"/>
      <c r="BF209" s="157"/>
      <c r="BG209" s="157"/>
      <c r="BH209" s="157"/>
      <c r="BI209" s="157"/>
      <c r="BK209" s="157">
        <f t="shared" si="2"/>
        <v>71256775656</v>
      </c>
      <c r="BL209" s="157"/>
      <c r="BM209" s="157"/>
      <c r="BN209" s="157"/>
      <c r="BO209" s="157"/>
      <c r="BP209" s="157"/>
    </row>
    <row r="210" spans="1:68" ht="15" customHeight="1" outlineLevel="1">
      <c r="A210" s="87">
        <f>IF(B210&lt;&gt;"",COUNTIF($B$8:B210,"."),"")</f>
      </c>
      <c r="C210" s="155" t="s">
        <v>499</v>
      </c>
      <c r="D210" s="138"/>
      <c r="E210" s="138"/>
      <c r="F210" s="138"/>
      <c r="G210" s="138"/>
      <c r="H210" s="138"/>
      <c r="I210" s="138"/>
      <c r="J210" s="138"/>
      <c r="K210" s="138"/>
      <c r="L210" s="138"/>
      <c r="M210" s="138"/>
      <c r="N210" s="138"/>
      <c r="O210" s="138"/>
      <c r="P210" s="138"/>
      <c r="Q210" s="138"/>
      <c r="R210" s="138"/>
      <c r="S210" s="138"/>
      <c r="V210" s="157">
        <v>0</v>
      </c>
      <c r="W210" s="157"/>
      <c r="X210" s="157"/>
      <c r="Y210" s="157"/>
      <c r="Z210" s="157"/>
      <c r="AA210" s="157"/>
      <c r="AC210" s="157"/>
      <c r="AD210" s="157"/>
      <c r="AE210" s="157"/>
      <c r="AF210" s="157"/>
      <c r="AG210" s="157"/>
      <c r="AH210" s="157"/>
      <c r="AI210" s="87"/>
      <c r="AJ210" s="100"/>
      <c r="AK210" s="155" t="s">
        <v>500</v>
      </c>
      <c r="AL210" s="138"/>
      <c r="AM210" s="138"/>
      <c r="AN210" s="138"/>
      <c r="AO210" s="138"/>
      <c r="AP210" s="138"/>
      <c r="AQ210" s="138"/>
      <c r="AR210" s="138"/>
      <c r="AS210" s="138"/>
      <c r="AT210" s="138"/>
      <c r="AU210" s="138"/>
      <c r="AV210" s="138"/>
      <c r="AW210" s="138"/>
      <c r="AX210" s="138"/>
      <c r="AY210" s="138"/>
      <c r="AZ210" s="138"/>
      <c r="BA210" s="138"/>
      <c r="BD210" s="157">
        <f t="shared" si="1"/>
        <v>0</v>
      </c>
      <c r="BE210" s="157"/>
      <c r="BF210" s="157"/>
      <c r="BG210" s="157"/>
      <c r="BH210" s="157"/>
      <c r="BI210" s="157"/>
      <c r="BK210" s="157">
        <f t="shared" si="2"/>
        <v>0</v>
      </c>
      <c r="BL210" s="157"/>
      <c r="BM210" s="157"/>
      <c r="BN210" s="157"/>
      <c r="BO210" s="157"/>
      <c r="BP210" s="157"/>
    </row>
    <row r="211" spans="1:68" ht="15" customHeight="1" outlineLevel="1">
      <c r="A211" s="87">
        <f>IF(B211&lt;&gt;"",COUNTIF($B$8:B211,"."),"")</f>
      </c>
      <c r="C211" s="155" t="s">
        <v>501</v>
      </c>
      <c r="D211" s="138"/>
      <c r="E211" s="138"/>
      <c r="F211" s="138"/>
      <c r="G211" s="138"/>
      <c r="H211" s="138"/>
      <c r="I211" s="138"/>
      <c r="J211" s="138"/>
      <c r="K211" s="138"/>
      <c r="L211" s="138"/>
      <c r="M211" s="138"/>
      <c r="N211" s="138"/>
      <c r="O211" s="138"/>
      <c r="P211" s="138"/>
      <c r="Q211" s="138"/>
      <c r="R211" s="138"/>
      <c r="S211" s="138"/>
      <c r="V211" s="157">
        <v>45454838333</v>
      </c>
      <c r="W211" s="157"/>
      <c r="X211" s="157"/>
      <c r="Y211" s="157"/>
      <c r="Z211" s="157"/>
      <c r="AA211" s="157"/>
      <c r="AC211" s="157">
        <v>49119550883</v>
      </c>
      <c r="AD211" s="157"/>
      <c r="AE211" s="157"/>
      <c r="AF211" s="157"/>
      <c r="AG211" s="157"/>
      <c r="AH211" s="157"/>
      <c r="AI211" s="87"/>
      <c r="AJ211" s="100"/>
      <c r="AK211" s="155" t="s">
        <v>502</v>
      </c>
      <c r="AL211" s="138"/>
      <c r="AM211" s="138"/>
      <c r="AN211" s="138"/>
      <c r="AO211" s="138"/>
      <c r="AP211" s="138"/>
      <c r="AQ211" s="138"/>
      <c r="AR211" s="138"/>
      <c r="AS211" s="138"/>
      <c r="AT211" s="138"/>
      <c r="AU211" s="138"/>
      <c r="AV211" s="138"/>
      <c r="AW211" s="138"/>
      <c r="AX211" s="138"/>
      <c r="AY211" s="138"/>
      <c r="AZ211" s="138"/>
      <c r="BA211" s="138"/>
      <c r="BD211" s="157">
        <f t="shared" si="1"/>
        <v>45454838333</v>
      </c>
      <c r="BE211" s="157"/>
      <c r="BF211" s="157"/>
      <c r="BG211" s="157"/>
      <c r="BH211" s="157"/>
      <c r="BI211" s="157"/>
      <c r="BK211" s="157">
        <f t="shared" si="2"/>
        <v>49119550883</v>
      </c>
      <c r="BL211" s="157"/>
      <c r="BM211" s="157"/>
      <c r="BN211" s="157"/>
      <c r="BO211" s="157"/>
      <c r="BP211" s="157"/>
    </row>
    <row r="212" spans="1:68" ht="15" customHeight="1" outlineLevel="1">
      <c r="A212" s="87">
        <f>IF(B212&lt;&gt;"",COUNTIF($B$8:B212,"."),"")</f>
      </c>
      <c r="C212" s="155" t="s">
        <v>503</v>
      </c>
      <c r="V212" s="159">
        <v>17855612717</v>
      </c>
      <c r="W212" s="159"/>
      <c r="X212" s="159"/>
      <c r="Y212" s="159"/>
      <c r="Z212" s="159"/>
      <c r="AA212" s="159"/>
      <c r="AC212" s="159">
        <v>17526844395</v>
      </c>
      <c r="AD212" s="159"/>
      <c r="AE212" s="159"/>
      <c r="AF212" s="159"/>
      <c r="AG212" s="159"/>
      <c r="AH212" s="159"/>
      <c r="AI212" s="87"/>
      <c r="AJ212" s="100"/>
      <c r="AK212" s="155"/>
      <c r="BD212" s="160"/>
      <c r="BE212" s="160"/>
      <c r="BF212" s="160"/>
      <c r="BG212" s="160"/>
      <c r="BH212" s="160"/>
      <c r="BI212" s="160"/>
      <c r="BK212" s="160"/>
      <c r="BL212" s="160"/>
      <c r="BM212" s="160"/>
      <c r="BN212" s="160"/>
      <c r="BO212" s="160"/>
      <c r="BP212" s="160"/>
    </row>
    <row r="213" spans="1:75" s="162" customFormat="1" ht="15" customHeight="1" thickBot="1">
      <c r="A213" s="87">
        <f>IF(B213&lt;&gt;"",COUNTIF($B$8:B213,"."),"")</f>
      </c>
      <c r="B213" s="134"/>
      <c r="C213" s="161" t="s">
        <v>504</v>
      </c>
      <c r="V213" s="163">
        <f>V206+V207+V211+V212</f>
        <v>68710305987</v>
      </c>
      <c r="W213" s="163"/>
      <c r="X213" s="163"/>
      <c r="Y213" s="163"/>
      <c r="Z213" s="163"/>
      <c r="AA213" s="163"/>
      <c r="AB213" s="137"/>
      <c r="AC213" s="163">
        <f>AC206+AC207+AC211+AC212</f>
        <v>71037761383</v>
      </c>
      <c r="AD213" s="163"/>
      <c r="AE213" s="163"/>
      <c r="AF213" s="163"/>
      <c r="AG213" s="163"/>
      <c r="AH213" s="163"/>
      <c r="AI213" s="87"/>
      <c r="AJ213" s="100"/>
      <c r="AK213" s="161" t="s">
        <v>505</v>
      </c>
      <c r="BD213" s="163" t="e">
        <f>SUM(BD206:BI212)</f>
        <v>#REF!</v>
      </c>
      <c r="BE213" s="163"/>
      <c r="BF213" s="163"/>
      <c r="BG213" s="163"/>
      <c r="BH213" s="163"/>
      <c r="BI213" s="163"/>
      <c r="BJ213" s="137"/>
      <c r="BK213" s="163">
        <f>SUM(BK206:BP212)</f>
        <v>147812575357</v>
      </c>
      <c r="BL213" s="163"/>
      <c r="BM213" s="163"/>
      <c r="BN213" s="163"/>
      <c r="BO213" s="163"/>
      <c r="BP213" s="163"/>
      <c r="BQ213" s="137"/>
      <c r="BR213" s="101"/>
      <c r="BS213" s="101"/>
      <c r="BT213" s="137"/>
      <c r="BU213" s="137"/>
      <c r="BV213" s="137"/>
      <c r="BW213" s="137"/>
    </row>
    <row r="214" spans="1:75" s="162" customFormat="1" ht="15" customHeight="1" hidden="1" outlineLevel="1" thickTop="1">
      <c r="A214" s="87"/>
      <c r="B214" s="134"/>
      <c r="C214" s="161"/>
      <c r="V214" s="137"/>
      <c r="W214" s="137"/>
      <c r="X214" s="137"/>
      <c r="Y214" s="137"/>
      <c r="Z214" s="137"/>
      <c r="AA214" s="137"/>
      <c r="AB214" s="137"/>
      <c r="AC214" s="137"/>
      <c r="AD214" s="137"/>
      <c r="AE214" s="137"/>
      <c r="AF214" s="137"/>
      <c r="AG214" s="137"/>
      <c r="AH214" s="137"/>
      <c r="AI214" s="87"/>
      <c r="AJ214" s="100"/>
      <c r="AK214" s="161"/>
      <c r="BD214" s="137"/>
      <c r="BE214" s="137"/>
      <c r="BF214" s="137"/>
      <c r="BG214" s="137"/>
      <c r="BH214" s="137"/>
      <c r="BI214" s="137"/>
      <c r="BJ214" s="137"/>
      <c r="BK214" s="137"/>
      <c r="BL214" s="137"/>
      <c r="BM214" s="137"/>
      <c r="BN214" s="137"/>
      <c r="BO214" s="137"/>
      <c r="BP214" s="137"/>
      <c r="BQ214" s="137"/>
      <c r="BR214" s="101"/>
      <c r="BS214" s="101"/>
      <c r="BT214" s="137"/>
      <c r="BU214" s="137"/>
      <c r="BV214" s="137"/>
      <c r="BW214" s="137"/>
    </row>
    <row r="215" spans="1:75" ht="57" customHeight="1" hidden="1" outlineLevel="1">
      <c r="A215" s="140"/>
      <c r="B215" s="138"/>
      <c r="C215" s="164" t="s">
        <v>506</v>
      </c>
      <c r="D215" s="165"/>
      <c r="E215" s="165"/>
      <c r="F215" s="165"/>
      <c r="G215" s="165"/>
      <c r="H215" s="165"/>
      <c r="I215" s="165"/>
      <c r="J215" s="165"/>
      <c r="K215" s="165"/>
      <c r="L215" s="165"/>
      <c r="M215" s="165"/>
      <c r="N215" s="165"/>
      <c r="O215" s="165"/>
      <c r="P215" s="165"/>
      <c r="Q215" s="165"/>
      <c r="R215" s="165"/>
      <c r="S215" s="165"/>
      <c r="T215" s="165"/>
      <c r="U215" s="165"/>
      <c r="V215" s="165"/>
      <c r="W215" s="165"/>
      <c r="X215" s="165"/>
      <c r="Y215" s="165"/>
      <c r="Z215" s="165"/>
      <c r="AA215" s="165"/>
      <c r="AB215" s="165"/>
      <c r="AC215" s="165"/>
      <c r="AD215" s="165"/>
      <c r="AE215" s="165"/>
      <c r="AF215" s="165"/>
      <c r="AG215" s="165"/>
      <c r="AH215" s="165"/>
      <c r="AI215" s="140"/>
      <c r="AJ215" s="166"/>
      <c r="AK215" s="167"/>
      <c r="BT215" s="136"/>
      <c r="BU215" s="136"/>
      <c r="BV215" s="136"/>
      <c r="BW215" s="136"/>
    </row>
    <row r="216" spans="1:75" ht="38.25" customHeight="1" hidden="1" outlineLevel="1">
      <c r="A216" s="140"/>
      <c r="B216" s="138"/>
      <c r="C216" s="168"/>
      <c r="D216" s="169"/>
      <c r="E216" s="169"/>
      <c r="F216" s="169"/>
      <c r="G216" s="169"/>
      <c r="H216" s="169"/>
      <c r="I216" s="169"/>
      <c r="J216" s="169"/>
      <c r="K216" s="169"/>
      <c r="L216" s="169"/>
      <c r="M216" s="169"/>
      <c r="N216" s="169"/>
      <c r="O216" s="169"/>
      <c r="P216" s="169"/>
      <c r="Q216" s="169"/>
      <c r="R216" s="169"/>
      <c r="S216" s="169"/>
      <c r="T216" s="169"/>
      <c r="U216" s="169"/>
      <c r="V216" s="169"/>
      <c r="W216" s="169"/>
      <c r="X216" s="169"/>
      <c r="Y216" s="169"/>
      <c r="Z216" s="169"/>
      <c r="AA216" s="169"/>
      <c r="AB216" s="169"/>
      <c r="AC216" s="169"/>
      <c r="AD216" s="169"/>
      <c r="AE216" s="169"/>
      <c r="AF216" s="169"/>
      <c r="AG216" s="169"/>
      <c r="AH216" s="169"/>
      <c r="AI216" s="140"/>
      <c r="AJ216" s="166"/>
      <c r="AK216" s="167"/>
      <c r="BT216" s="136"/>
      <c r="BU216" s="136"/>
      <c r="BV216" s="136"/>
      <c r="BW216" s="136"/>
    </row>
    <row r="217" spans="1:75" ht="14.25" hidden="1" outlineLevel="1" thickTop="1">
      <c r="A217" s="140"/>
      <c r="B217" s="138"/>
      <c r="C217" s="168"/>
      <c r="D217" s="169"/>
      <c r="E217" s="169"/>
      <c r="F217" s="169"/>
      <c r="G217" s="169"/>
      <c r="H217" s="169"/>
      <c r="I217" s="169"/>
      <c r="J217" s="169"/>
      <c r="K217" s="169"/>
      <c r="L217" s="169"/>
      <c r="M217" s="169"/>
      <c r="N217" s="169"/>
      <c r="O217" s="169"/>
      <c r="P217" s="169"/>
      <c r="Q217" s="169"/>
      <c r="R217" s="169"/>
      <c r="S217" s="169"/>
      <c r="T217" s="169"/>
      <c r="U217" s="169"/>
      <c r="V217" s="169"/>
      <c r="W217" s="169"/>
      <c r="X217" s="169"/>
      <c r="Y217" s="169"/>
      <c r="Z217" s="169"/>
      <c r="AA217" s="169"/>
      <c r="AB217" s="169"/>
      <c r="AC217" s="169"/>
      <c r="AD217" s="169"/>
      <c r="AE217" s="169"/>
      <c r="AF217" s="169"/>
      <c r="AG217" s="169"/>
      <c r="AH217" s="169"/>
      <c r="AI217" s="140"/>
      <c r="AJ217" s="166"/>
      <c r="AK217" s="167"/>
      <c r="BT217" s="136"/>
      <c r="BU217" s="136"/>
      <c r="BV217" s="136"/>
      <c r="BW217" s="136"/>
    </row>
    <row r="218" spans="1:75" s="162" customFormat="1" ht="15" customHeight="1" hidden="1" collapsed="1">
      <c r="A218" s="87"/>
      <c r="B218" s="134"/>
      <c r="C218" s="161"/>
      <c r="V218" s="137"/>
      <c r="W218" s="137"/>
      <c r="X218" s="137"/>
      <c r="Y218" s="137"/>
      <c r="Z218" s="137"/>
      <c r="AA218" s="137"/>
      <c r="AB218" s="137"/>
      <c r="AC218" s="137"/>
      <c r="AD218" s="137"/>
      <c r="AE218" s="137"/>
      <c r="AF218" s="137"/>
      <c r="AG218" s="137"/>
      <c r="AH218" s="137"/>
      <c r="AI218" s="87"/>
      <c r="AJ218" s="100"/>
      <c r="AK218" s="161"/>
      <c r="BD218" s="137"/>
      <c r="BE218" s="137"/>
      <c r="BF218" s="137"/>
      <c r="BG218" s="137"/>
      <c r="BH218" s="137"/>
      <c r="BI218" s="137"/>
      <c r="BJ218" s="137"/>
      <c r="BK218" s="137"/>
      <c r="BL218" s="137"/>
      <c r="BM218" s="137"/>
      <c r="BN218" s="137"/>
      <c r="BO218" s="137"/>
      <c r="BP218" s="137"/>
      <c r="BQ218" s="137"/>
      <c r="BR218" s="101"/>
      <c r="BS218" s="101"/>
      <c r="BT218" s="137"/>
      <c r="BU218" s="137"/>
      <c r="BV218" s="137"/>
      <c r="BW218" s="137"/>
    </row>
    <row r="219" spans="1:75" s="162" customFormat="1" ht="15" customHeight="1" thickTop="1">
      <c r="A219" s="87"/>
      <c r="B219" s="134"/>
      <c r="C219" s="161"/>
      <c r="V219" s="137"/>
      <c r="W219" s="137"/>
      <c r="X219" s="137"/>
      <c r="Y219" s="137"/>
      <c r="Z219" s="137"/>
      <c r="AA219" s="137"/>
      <c r="AB219" s="137"/>
      <c r="AC219" s="137"/>
      <c r="AD219" s="137"/>
      <c r="AE219" s="137"/>
      <c r="AF219" s="137"/>
      <c r="AG219" s="137"/>
      <c r="AH219" s="137"/>
      <c r="AI219" s="87"/>
      <c r="AJ219" s="100"/>
      <c r="AK219" s="161"/>
      <c r="BD219" s="137"/>
      <c r="BE219" s="137"/>
      <c r="BF219" s="137"/>
      <c r="BG219" s="137"/>
      <c r="BH219" s="137"/>
      <c r="BI219" s="137"/>
      <c r="BJ219" s="137"/>
      <c r="BK219" s="137"/>
      <c r="BL219" s="137"/>
      <c r="BM219" s="137"/>
      <c r="BN219" s="137"/>
      <c r="BO219" s="137"/>
      <c r="BP219" s="137"/>
      <c r="BQ219" s="137"/>
      <c r="BR219" s="101"/>
      <c r="BS219" s="101"/>
      <c r="BT219" s="137"/>
      <c r="BU219" s="137"/>
      <c r="BV219" s="137"/>
      <c r="BW219" s="137"/>
    </row>
    <row r="220" spans="1:75" s="162" customFormat="1" ht="15" customHeight="1">
      <c r="A220" s="87"/>
      <c r="B220" s="134"/>
      <c r="C220" s="167" t="s">
        <v>507</v>
      </c>
      <c r="V220" s="137"/>
      <c r="W220" s="137"/>
      <c r="X220" s="137"/>
      <c r="Y220" s="137"/>
      <c r="Z220" s="137"/>
      <c r="AA220" s="137"/>
      <c r="AB220" s="137"/>
      <c r="AC220" s="137"/>
      <c r="AD220" s="137"/>
      <c r="AE220" s="137"/>
      <c r="AF220" s="137"/>
      <c r="AG220" s="137"/>
      <c r="AH220" s="137"/>
      <c r="AI220" s="87"/>
      <c r="AJ220" s="100"/>
      <c r="AK220" s="161"/>
      <c r="BD220" s="137"/>
      <c r="BE220" s="137"/>
      <c r="BF220" s="137"/>
      <c r="BG220" s="137"/>
      <c r="BH220" s="137"/>
      <c r="BI220" s="137"/>
      <c r="BJ220" s="137"/>
      <c r="BK220" s="137"/>
      <c r="BL220" s="137"/>
      <c r="BM220" s="137"/>
      <c r="BN220" s="137"/>
      <c r="BO220" s="137"/>
      <c r="BP220" s="137"/>
      <c r="BQ220" s="137"/>
      <c r="BR220" s="101"/>
      <c r="BS220" s="101"/>
      <c r="BT220" s="137"/>
      <c r="BU220" s="137"/>
      <c r="BV220" s="137"/>
      <c r="BW220" s="137"/>
    </row>
    <row r="221" spans="1:75" s="162" customFormat="1" ht="15" customHeight="1">
      <c r="A221" s="87"/>
      <c r="B221" s="134"/>
      <c r="C221" s="161"/>
      <c r="V221" s="137"/>
      <c r="W221" s="137"/>
      <c r="X221" s="137"/>
      <c r="Y221" s="137"/>
      <c r="Z221" s="137"/>
      <c r="AA221" s="137"/>
      <c r="AB221" s="137"/>
      <c r="AC221" s="137"/>
      <c r="AD221" s="137"/>
      <c r="AE221" s="137"/>
      <c r="AF221" s="137"/>
      <c r="AG221" s="137"/>
      <c r="AH221" s="137"/>
      <c r="AI221" s="87"/>
      <c r="AJ221" s="100"/>
      <c r="AK221" s="161"/>
      <c r="BD221" s="137"/>
      <c r="BE221" s="137"/>
      <c r="BF221" s="137"/>
      <c r="BG221" s="137"/>
      <c r="BH221" s="137"/>
      <c r="BI221" s="137"/>
      <c r="BJ221" s="137"/>
      <c r="BK221" s="137"/>
      <c r="BL221" s="137"/>
      <c r="BM221" s="137"/>
      <c r="BN221" s="137"/>
      <c r="BO221" s="137"/>
      <c r="BP221" s="137"/>
      <c r="BQ221" s="137"/>
      <c r="BR221" s="101"/>
      <c r="BS221" s="101"/>
      <c r="BT221" s="137"/>
      <c r="BU221" s="137"/>
      <c r="BV221" s="137"/>
      <c r="BW221" s="137"/>
    </row>
    <row r="222" spans="1:75" s="162" customFormat="1" ht="15" customHeight="1">
      <c r="A222" s="87">
        <v>5</v>
      </c>
      <c r="B222" s="134" t="s">
        <v>265</v>
      </c>
      <c r="C222" s="130" t="s">
        <v>508</v>
      </c>
      <c r="D222" s="134"/>
      <c r="E222" s="134"/>
      <c r="F222" s="134"/>
      <c r="G222" s="134"/>
      <c r="H222" s="134"/>
      <c r="I222" s="134"/>
      <c r="J222" s="134"/>
      <c r="K222" s="134"/>
      <c r="L222" s="134"/>
      <c r="N222" s="170"/>
      <c r="O222" s="170"/>
      <c r="P222" s="170"/>
      <c r="Q222" s="170"/>
      <c r="R222" s="170"/>
      <c r="S222" s="170"/>
      <c r="T222" s="170"/>
      <c r="U222" s="170"/>
      <c r="V222" s="170"/>
      <c r="W222" s="170"/>
      <c r="X222" s="171"/>
      <c r="Y222" s="170"/>
      <c r="Z222" s="170"/>
      <c r="AA222" s="170"/>
      <c r="AB222" s="170"/>
      <c r="AC222" s="170"/>
      <c r="AD222" s="170"/>
      <c r="AE222" s="170"/>
      <c r="AF222" s="170"/>
      <c r="AG222" s="170"/>
      <c r="AH222" s="170"/>
      <c r="AI222" s="134"/>
      <c r="AJ222" s="172"/>
      <c r="AK222" s="134"/>
      <c r="AL222" s="134"/>
      <c r="AM222" s="134"/>
      <c r="AN222" s="134"/>
      <c r="AO222" s="134"/>
      <c r="AP222" s="134"/>
      <c r="AQ222" s="134"/>
      <c r="AR222" s="134"/>
      <c r="AS222" s="134"/>
      <c r="AT222" s="134"/>
      <c r="AV222" s="170"/>
      <c r="AW222" s="170"/>
      <c r="AX222" s="170"/>
      <c r="AY222" s="170"/>
      <c r="AZ222" s="170"/>
      <c r="BA222" s="170"/>
      <c r="BB222" s="170"/>
      <c r="BC222" s="170"/>
      <c r="BD222" s="170"/>
      <c r="BE222" s="170"/>
      <c r="BF222" s="171"/>
      <c r="BG222" s="170"/>
      <c r="BH222" s="170"/>
      <c r="BI222" s="170"/>
      <c r="BJ222" s="170"/>
      <c r="BK222" s="170"/>
      <c r="BL222" s="170"/>
      <c r="BM222" s="170"/>
      <c r="BN222" s="170"/>
      <c r="BO222" s="170"/>
      <c r="BP222" s="170"/>
      <c r="BQ222" s="137"/>
      <c r="BR222" s="101"/>
      <c r="BS222" s="101"/>
      <c r="BT222" s="137"/>
      <c r="BU222" s="137"/>
      <c r="BV222" s="137"/>
      <c r="BW222" s="137"/>
    </row>
    <row r="223" spans="3:75" s="162" customFormat="1" ht="39" customHeight="1">
      <c r="C223" s="173" t="s">
        <v>509</v>
      </c>
      <c r="D223" s="174"/>
      <c r="E223" s="174"/>
      <c r="F223" s="174"/>
      <c r="G223" s="174"/>
      <c r="H223" s="174"/>
      <c r="I223" s="174"/>
      <c r="J223" s="174"/>
      <c r="K223" s="173"/>
      <c r="L223" s="173"/>
      <c r="M223" s="174"/>
      <c r="N223" s="175"/>
      <c r="O223" s="175"/>
      <c r="P223" s="175"/>
      <c r="Q223" s="175" t="s">
        <v>510</v>
      </c>
      <c r="R223" s="175"/>
      <c r="S223" s="175"/>
      <c r="T223" s="175"/>
      <c r="U223" s="175"/>
      <c r="V223" s="175"/>
      <c r="W223" s="175"/>
      <c r="X223" s="176" t="s">
        <v>511</v>
      </c>
      <c r="Y223" s="176"/>
      <c r="Z223" s="176"/>
      <c r="AA223" s="176"/>
      <c r="AB223" s="176"/>
      <c r="AC223" s="175" t="s">
        <v>512</v>
      </c>
      <c r="AD223" s="175"/>
      <c r="AE223" s="175"/>
      <c r="AF223" s="175"/>
      <c r="AG223" s="175"/>
      <c r="AH223" s="175"/>
      <c r="AI223" s="134"/>
      <c r="AJ223" s="172"/>
      <c r="AK223" s="134"/>
      <c r="AL223" s="134"/>
      <c r="AM223" s="134"/>
      <c r="AN223" s="134"/>
      <c r="AO223" s="134"/>
      <c r="AP223" s="134"/>
      <c r="AQ223" s="134"/>
      <c r="AR223" s="134"/>
      <c r="AS223" s="134"/>
      <c r="AT223" s="134"/>
      <c r="AV223" s="170"/>
      <c r="AW223" s="170"/>
      <c r="AX223" s="170"/>
      <c r="AY223" s="170"/>
      <c r="AZ223" s="170"/>
      <c r="BA223" s="170"/>
      <c r="BB223" s="170"/>
      <c r="BC223" s="170"/>
      <c r="BD223" s="170"/>
      <c r="BE223" s="170"/>
      <c r="BF223" s="171"/>
      <c r="BG223" s="170"/>
      <c r="BH223" s="170"/>
      <c r="BI223" s="170"/>
      <c r="BJ223" s="170"/>
      <c r="BK223" s="170"/>
      <c r="BL223" s="170"/>
      <c r="BM223" s="170"/>
      <c r="BN223" s="170"/>
      <c r="BO223" s="170"/>
      <c r="BP223" s="170"/>
      <c r="BQ223" s="137"/>
      <c r="BR223" s="101"/>
      <c r="BS223" s="101"/>
      <c r="BT223" s="137"/>
      <c r="BU223" s="137"/>
      <c r="BV223" s="137"/>
      <c r="BW223" s="137"/>
    </row>
    <row r="224" spans="1:75" s="162" customFormat="1" ht="15" customHeight="1">
      <c r="A224" s="87"/>
      <c r="B224" s="134"/>
      <c r="C224" s="134" t="s">
        <v>513</v>
      </c>
      <c r="D224" s="134"/>
      <c r="E224" s="134"/>
      <c r="F224" s="134"/>
      <c r="G224" s="134"/>
      <c r="H224" s="134"/>
      <c r="I224" s="134"/>
      <c r="J224" s="134"/>
      <c r="K224" s="134"/>
      <c r="L224" s="134"/>
      <c r="N224" s="177"/>
      <c r="O224" s="177"/>
      <c r="P224" s="177"/>
      <c r="Q224" s="178">
        <v>100331949202</v>
      </c>
      <c r="R224" s="178"/>
      <c r="S224" s="178"/>
      <c r="T224" s="178"/>
      <c r="U224" s="178"/>
      <c r="V224" s="178"/>
      <c r="W224" s="178"/>
      <c r="X224" s="179">
        <v>-4576978270</v>
      </c>
      <c r="Y224" s="179"/>
      <c r="Z224" s="179"/>
      <c r="AA224" s="179"/>
      <c r="AB224" s="179"/>
      <c r="AC224" s="178">
        <f>Q224+X224</f>
        <v>95754970932</v>
      </c>
      <c r="AD224" s="178"/>
      <c r="AE224" s="178"/>
      <c r="AF224" s="178"/>
      <c r="AG224" s="178"/>
      <c r="AH224" s="178"/>
      <c r="AI224" s="134"/>
      <c r="AJ224" s="172"/>
      <c r="AK224" s="134"/>
      <c r="AL224" s="134"/>
      <c r="AM224" s="134"/>
      <c r="AN224" s="134"/>
      <c r="AO224" s="134"/>
      <c r="AP224" s="134"/>
      <c r="AQ224" s="134"/>
      <c r="AR224" s="134"/>
      <c r="AS224" s="134"/>
      <c r="AT224" s="134"/>
      <c r="AV224" s="170"/>
      <c r="AW224" s="170"/>
      <c r="AX224" s="170"/>
      <c r="AY224" s="170"/>
      <c r="AZ224" s="170"/>
      <c r="BA224" s="170"/>
      <c r="BB224" s="170"/>
      <c r="BC224" s="170"/>
      <c r="BD224" s="170"/>
      <c r="BE224" s="170"/>
      <c r="BF224" s="171"/>
      <c r="BG224" s="170"/>
      <c r="BH224" s="170"/>
      <c r="BI224" s="170"/>
      <c r="BJ224" s="170"/>
      <c r="BK224" s="170"/>
      <c r="BL224" s="170"/>
      <c r="BM224" s="170"/>
      <c r="BN224" s="170"/>
      <c r="BO224" s="170"/>
      <c r="BP224" s="170"/>
      <c r="BQ224" s="137"/>
      <c r="BR224" s="101"/>
      <c r="BS224" s="101"/>
      <c r="BT224" s="137"/>
      <c r="BU224" s="137"/>
      <c r="BV224" s="137"/>
      <c r="BW224" s="137"/>
    </row>
    <row r="225" spans="1:75" s="162" customFormat="1" ht="15" customHeight="1">
      <c r="A225" s="87"/>
      <c r="B225" s="134"/>
      <c r="C225" s="134" t="s">
        <v>514</v>
      </c>
      <c r="D225" s="134"/>
      <c r="E225" s="134"/>
      <c r="F225" s="134"/>
      <c r="G225" s="134"/>
      <c r="H225" s="134"/>
      <c r="I225" s="134"/>
      <c r="J225" s="134"/>
      <c r="K225" s="134"/>
      <c r="L225" s="134"/>
      <c r="N225" s="177">
        <f>SUM(N226:P227)</f>
        <v>0</v>
      </c>
      <c r="O225" s="177"/>
      <c r="P225" s="177"/>
      <c r="Q225" s="178">
        <f>SUM(Q226:W227)</f>
        <v>0</v>
      </c>
      <c r="R225" s="178"/>
      <c r="S225" s="178"/>
      <c r="T225" s="178"/>
      <c r="U225" s="178"/>
      <c r="V225" s="178"/>
      <c r="W225" s="178"/>
      <c r="X225" s="179">
        <v>0</v>
      </c>
      <c r="Y225" s="179"/>
      <c r="Z225" s="179"/>
      <c r="AA225" s="179"/>
      <c r="AB225" s="179"/>
      <c r="AC225" s="178">
        <f>Q225+X225</f>
        <v>0</v>
      </c>
      <c r="AD225" s="178"/>
      <c r="AE225" s="178"/>
      <c r="AF225" s="178"/>
      <c r="AG225" s="178"/>
      <c r="AH225" s="178"/>
      <c r="AI225" s="134"/>
      <c r="AJ225" s="172"/>
      <c r="AK225" s="134"/>
      <c r="AL225" s="134"/>
      <c r="AM225" s="134"/>
      <c r="AN225" s="134"/>
      <c r="AO225" s="134"/>
      <c r="AP225" s="134"/>
      <c r="AQ225" s="134"/>
      <c r="AR225" s="134"/>
      <c r="AS225" s="134"/>
      <c r="AT225" s="134"/>
      <c r="AV225" s="170"/>
      <c r="AW225" s="170"/>
      <c r="AX225" s="170"/>
      <c r="AY225" s="170"/>
      <c r="AZ225" s="170"/>
      <c r="BA225" s="170"/>
      <c r="BB225" s="170"/>
      <c r="BC225" s="170"/>
      <c r="BD225" s="170"/>
      <c r="BE225" s="170"/>
      <c r="BF225" s="171"/>
      <c r="BG225" s="170"/>
      <c r="BH225" s="170"/>
      <c r="BI225" s="170"/>
      <c r="BJ225" s="170"/>
      <c r="BK225" s="170"/>
      <c r="BL225" s="170"/>
      <c r="BM225" s="170"/>
      <c r="BN225" s="170"/>
      <c r="BO225" s="170"/>
      <c r="BP225" s="170"/>
      <c r="BQ225" s="137"/>
      <c r="BR225" s="101"/>
      <c r="BS225" s="101"/>
      <c r="BT225" s="137"/>
      <c r="BU225" s="137"/>
      <c r="BV225" s="137"/>
      <c r="BW225" s="137"/>
    </row>
    <row r="226" spans="1:75" s="162" customFormat="1" ht="15" customHeight="1">
      <c r="A226" s="87"/>
      <c r="B226" s="134"/>
      <c r="C226" s="180" t="s">
        <v>515</v>
      </c>
      <c r="D226" s="134"/>
      <c r="E226" s="134"/>
      <c r="F226" s="134"/>
      <c r="G226" s="134"/>
      <c r="H226" s="134"/>
      <c r="I226" s="134"/>
      <c r="J226" s="134"/>
      <c r="K226" s="134"/>
      <c r="L226" s="134"/>
      <c r="N226" s="181"/>
      <c r="O226" s="181"/>
      <c r="P226" s="181"/>
      <c r="Q226" s="182"/>
      <c r="R226" s="182"/>
      <c r="S226" s="182"/>
      <c r="T226" s="182"/>
      <c r="U226" s="182"/>
      <c r="V226" s="182"/>
      <c r="W226" s="182"/>
      <c r="X226" s="179">
        <v>0</v>
      </c>
      <c r="Y226" s="179"/>
      <c r="Z226" s="179"/>
      <c r="AA226" s="179"/>
      <c r="AB226" s="179"/>
      <c r="AC226" s="182">
        <f>Q226+X226</f>
        <v>0</v>
      </c>
      <c r="AD226" s="182"/>
      <c r="AE226" s="182"/>
      <c r="AF226" s="182"/>
      <c r="AG226" s="182"/>
      <c r="AH226" s="182"/>
      <c r="AI226" s="134"/>
      <c r="AJ226" s="172"/>
      <c r="AK226" s="134"/>
      <c r="AL226" s="134"/>
      <c r="AM226" s="134"/>
      <c r="AN226" s="134"/>
      <c r="AO226" s="134"/>
      <c r="AP226" s="134"/>
      <c r="AQ226" s="134"/>
      <c r="AR226" s="134"/>
      <c r="AS226" s="134"/>
      <c r="AT226" s="134"/>
      <c r="AV226" s="170"/>
      <c r="AW226" s="170"/>
      <c r="AX226" s="170"/>
      <c r="AY226" s="170"/>
      <c r="AZ226" s="170"/>
      <c r="BA226" s="170"/>
      <c r="BB226" s="170"/>
      <c r="BC226" s="170"/>
      <c r="BD226" s="170"/>
      <c r="BE226" s="170"/>
      <c r="BF226" s="171"/>
      <c r="BG226" s="170"/>
      <c r="BH226" s="170"/>
      <c r="BI226" s="170"/>
      <c r="BJ226" s="170"/>
      <c r="BK226" s="170"/>
      <c r="BL226" s="170"/>
      <c r="BM226" s="170"/>
      <c r="BN226" s="170"/>
      <c r="BO226" s="170"/>
      <c r="BP226" s="170"/>
      <c r="BQ226" s="137"/>
      <c r="BR226" s="101"/>
      <c r="BS226" s="101"/>
      <c r="BT226" s="137"/>
      <c r="BU226" s="137"/>
      <c r="BV226" s="137"/>
      <c r="BW226" s="137"/>
    </row>
    <row r="227" spans="1:75" s="162" customFormat="1" ht="15" customHeight="1">
      <c r="A227" s="87"/>
      <c r="B227" s="134"/>
      <c r="C227" s="180" t="s">
        <v>516</v>
      </c>
      <c r="D227" s="134"/>
      <c r="E227" s="134"/>
      <c r="F227" s="134"/>
      <c r="G227" s="134"/>
      <c r="H227" s="134"/>
      <c r="I227" s="134"/>
      <c r="J227" s="134"/>
      <c r="K227" s="134"/>
      <c r="L227" s="134"/>
      <c r="N227" s="181"/>
      <c r="O227" s="181"/>
      <c r="P227" s="181"/>
      <c r="Q227" s="182"/>
      <c r="R227" s="182"/>
      <c r="S227" s="182"/>
      <c r="T227" s="182"/>
      <c r="U227" s="182"/>
      <c r="V227" s="182"/>
      <c r="W227" s="182"/>
      <c r="X227" s="179">
        <v>0</v>
      </c>
      <c r="Y227" s="179"/>
      <c r="Z227" s="179"/>
      <c r="AA227" s="179"/>
      <c r="AB227" s="179"/>
      <c r="AC227" s="182">
        <f>Q227+X227</f>
        <v>0</v>
      </c>
      <c r="AD227" s="182"/>
      <c r="AE227" s="182"/>
      <c r="AF227" s="182"/>
      <c r="AG227" s="182"/>
      <c r="AH227" s="182"/>
      <c r="AI227" s="134"/>
      <c r="AJ227" s="172"/>
      <c r="AK227" s="134"/>
      <c r="AL227" s="134"/>
      <c r="AM227" s="134"/>
      <c r="AN227" s="134"/>
      <c r="AO227" s="134"/>
      <c r="AP227" s="134"/>
      <c r="AQ227" s="134"/>
      <c r="AR227" s="134"/>
      <c r="AS227" s="134"/>
      <c r="AT227" s="134"/>
      <c r="AV227" s="170"/>
      <c r="AW227" s="170"/>
      <c r="AX227" s="170"/>
      <c r="AY227" s="170"/>
      <c r="AZ227" s="170"/>
      <c r="BA227" s="170"/>
      <c r="BB227" s="170"/>
      <c r="BC227" s="170"/>
      <c r="BD227" s="170"/>
      <c r="BE227" s="170"/>
      <c r="BF227" s="171"/>
      <c r="BG227" s="170"/>
      <c r="BH227" s="170"/>
      <c r="BI227" s="170"/>
      <c r="BJ227" s="170"/>
      <c r="BK227" s="170"/>
      <c r="BL227" s="170"/>
      <c r="BM227" s="170"/>
      <c r="BN227" s="170"/>
      <c r="BO227" s="170"/>
      <c r="BP227" s="170"/>
      <c r="BQ227" s="137"/>
      <c r="BR227" s="101"/>
      <c r="BS227" s="101"/>
      <c r="BT227" s="137"/>
      <c r="BU227" s="137"/>
      <c r="BV227" s="137"/>
      <c r="BW227" s="137"/>
    </row>
    <row r="228" spans="1:71" ht="15" customHeight="1">
      <c r="A228" s="87"/>
      <c r="D228" s="149"/>
      <c r="S228" s="162"/>
      <c r="V228" s="183"/>
      <c r="W228" s="183"/>
      <c r="X228" s="183"/>
      <c r="Y228" s="183"/>
      <c r="Z228" s="183"/>
      <c r="AA228" s="183"/>
      <c r="AC228" s="183"/>
      <c r="AD228" s="183"/>
      <c r="AE228" s="183"/>
      <c r="AF228" s="183"/>
      <c r="AG228" s="183"/>
      <c r="AH228" s="183"/>
      <c r="AI228" s="87">
        <f>A228</f>
        <v>0</v>
      </c>
      <c r="AJ228" s="100">
        <f>B228</f>
        <v>0</v>
      </c>
      <c r="AK228" s="130"/>
      <c r="AL228" s="149"/>
      <c r="BD228" s="183"/>
      <c r="BE228" s="183"/>
      <c r="BF228" s="183"/>
      <c r="BG228" s="183"/>
      <c r="BH228" s="183"/>
      <c r="BI228" s="183"/>
      <c r="BK228" s="183"/>
      <c r="BL228" s="183"/>
      <c r="BM228" s="183"/>
      <c r="BN228" s="183"/>
      <c r="BO228" s="183"/>
      <c r="BP228" s="183"/>
      <c r="BQ228" s="183"/>
      <c r="BR228" s="136"/>
      <c r="BS228" s="136"/>
    </row>
    <row r="229" spans="1:75" ht="30" customHeight="1">
      <c r="A229" s="87">
        <f>IF(B229&lt;&gt;"",COUNTIF($B$8:B229,"."),"")</f>
      </c>
      <c r="C229" s="126"/>
      <c r="D229" s="149"/>
      <c r="E229" s="149"/>
      <c r="F229" s="149"/>
      <c r="G229" s="149"/>
      <c r="H229" s="149"/>
      <c r="I229" s="149"/>
      <c r="J229" s="149"/>
      <c r="K229" s="149"/>
      <c r="L229" s="149"/>
      <c r="M229" s="149"/>
      <c r="N229" s="149"/>
      <c r="O229" s="149"/>
      <c r="P229" s="149"/>
      <c r="Q229" s="149"/>
      <c r="R229" s="149"/>
      <c r="S229" s="149"/>
      <c r="V229" s="150" t="str">
        <f>V205</f>
        <v>31/12/2012
VND</v>
      </c>
      <c r="W229" s="151"/>
      <c r="X229" s="151"/>
      <c r="Y229" s="151"/>
      <c r="Z229" s="151"/>
      <c r="AA229" s="151"/>
      <c r="AB229" s="143"/>
      <c r="AC229" s="150" t="str">
        <f>AC205</f>
        <v>30/6/2013
VND</v>
      </c>
      <c r="AD229" s="151"/>
      <c r="AE229" s="151"/>
      <c r="AF229" s="151"/>
      <c r="AG229" s="151"/>
      <c r="AH229" s="151"/>
      <c r="AI229" s="87"/>
      <c r="AJ229" s="100"/>
      <c r="AK229" s="126"/>
      <c r="AL229" s="149"/>
      <c r="AM229" s="149"/>
      <c r="AN229" s="149"/>
      <c r="AO229" s="149"/>
      <c r="AP229" s="149"/>
      <c r="AQ229" s="149"/>
      <c r="AR229" s="149"/>
      <c r="AS229" s="149"/>
      <c r="AT229" s="149"/>
      <c r="AU229" s="149"/>
      <c r="AV229" s="149"/>
      <c r="AW229" s="149"/>
      <c r="AX229" s="149"/>
      <c r="AY229" s="149"/>
      <c r="AZ229" s="149"/>
      <c r="BA229" s="149"/>
      <c r="BD229" s="150">
        <f>BD185</f>
        <v>0</v>
      </c>
      <c r="BE229" s="151"/>
      <c r="BF229" s="151"/>
      <c r="BG229" s="151"/>
      <c r="BH229" s="151"/>
      <c r="BI229" s="151"/>
      <c r="BJ229" s="143"/>
      <c r="BK229" s="150">
        <f>BK185</f>
        <v>0</v>
      </c>
      <c r="BL229" s="151"/>
      <c r="BM229" s="151"/>
      <c r="BN229" s="151"/>
      <c r="BO229" s="151"/>
      <c r="BP229" s="151"/>
      <c r="BQ229" s="152"/>
      <c r="BR229" s="184"/>
      <c r="BS229" s="184"/>
      <c r="BT229" s="136"/>
      <c r="BU229" s="136"/>
      <c r="BV229" s="136"/>
      <c r="BW229" s="136"/>
    </row>
    <row r="230" spans="1:75" ht="15" customHeight="1">
      <c r="A230" s="87">
        <f>IF(B230&lt;&gt;"",COUNTIF($B$8:B230,"."),"")</f>
      </c>
      <c r="C230" s="155" t="s">
        <v>517</v>
      </c>
      <c r="D230" s="138"/>
      <c r="E230" s="138"/>
      <c r="F230" s="138"/>
      <c r="G230" s="138"/>
      <c r="H230" s="138"/>
      <c r="I230" s="138"/>
      <c r="J230" s="138"/>
      <c r="K230" s="138"/>
      <c r="L230" s="138"/>
      <c r="M230" s="138"/>
      <c r="N230" s="138"/>
      <c r="O230" s="138"/>
      <c r="P230" s="138"/>
      <c r="Q230" s="138"/>
      <c r="R230" s="138"/>
      <c r="S230" s="138"/>
      <c r="V230" s="185">
        <f>V231+V232</f>
        <v>97650132952</v>
      </c>
      <c r="W230" s="185"/>
      <c r="X230" s="185"/>
      <c r="Y230" s="185"/>
      <c r="Z230" s="185"/>
      <c r="AA230" s="185"/>
      <c r="AB230" s="143"/>
      <c r="AC230" s="185">
        <f>AC231+AC232</f>
        <v>100331949202</v>
      </c>
      <c r="AD230" s="185"/>
      <c r="AE230" s="185"/>
      <c r="AF230" s="185"/>
      <c r="AG230" s="185"/>
      <c r="AH230" s="185"/>
      <c r="AI230" s="87"/>
      <c r="AJ230" s="100"/>
      <c r="AK230" s="155"/>
      <c r="AL230" s="138"/>
      <c r="AM230" s="138"/>
      <c r="AN230" s="138"/>
      <c r="AO230" s="138"/>
      <c r="AP230" s="138"/>
      <c r="AQ230" s="138"/>
      <c r="AR230" s="138"/>
      <c r="AS230" s="138"/>
      <c r="AT230" s="138"/>
      <c r="AU230" s="138"/>
      <c r="AV230" s="138"/>
      <c r="AW230" s="138"/>
      <c r="AX230" s="138"/>
      <c r="AY230" s="138"/>
      <c r="AZ230" s="138"/>
      <c r="BA230" s="138"/>
      <c r="BD230" s="185">
        <f>V230</f>
        <v>97650132952</v>
      </c>
      <c r="BE230" s="185"/>
      <c r="BF230" s="185"/>
      <c r="BG230" s="185"/>
      <c r="BH230" s="185"/>
      <c r="BI230" s="185"/>
      <c r="BJ230" s="143"/>
      <c r="BK230" s="185">
        <f>AC230</f>
        <v>100331949202</v>
      </c>
      <c r="BL230" s="185"/>
      <c r="BM230" s="185"/>
      <c r="BN230" s="185"/>
      <c r="BO230" s="185"/>
      <c r="BP230" s="185"/>
      <c r="BQ230" s="143"/>
      <c r="BT230" s="136"/>
      <c r="BU230" s="136"/>
      <c r="BV230" s="136"/>
      <c r="BW230" s="136"/>
    </row>
    <row r="231" spans="1:75" s="149" customFormat="1" ht="15" customHeight="1">
      <c r="A231" s="186"/>
      <c r="B231" s="187"/>
      <c r="C231" s="188"/>
      <c r="D231" s="189" t="s">
        <v>518</v>
      </c>
      <c r="E231" s="190"/>
      <c r="F231" s="190"/>
      <c r="G231" s="190"/>
      <c r="H231" s="190"/>
      <c r="I231" s="190"/>
      <c r="J231" s="190"/>
      <c r="K231" s="190"/>
      <c r="L231" s="190"/>
      <c r="M231" s="190"/>
      <c r="N231" s="190"/>
      <c r="O231" s="190"/>
      <c r="P231" s="190"/>
      <c r="Q231" s="190"/>
      <c r="R231" s="190"/>
      <c r="S231" s="190"/>
      <c r="V231" s="191">
        <v>7384530107</v>
      </c>
      <c r="W231" s="191"/>
      <c r="X231" s="191"/>
      <c r="Y231" s="191"/>
      <c r="Z231" s="191"/>
      <c r="AA231" s="191"/>
      <c r="AB231" s="192"/>
      <c r="AC231" s="191">
        <v>9551203522</v>
      </c>
      <c r="AD231" s="191"/>
      <c r="AE231" s="191"/>
      <c r="AF231" s="191"/>
      <c r="AG231" s="191"/>
      <c r="AH231" s="191"/>
      <c r="AI231" s="186"/>
      <c r="AJ231" s="193"/>
      <c r="AK231" s="188"/>
      <c r="AL231" s="190"/>
      <c r="AM231" s="190"/>
      <c r="AN231" s="190"/>
      <c r="AO231" s="190"/>
      <c r="AP231" s="190"/>
      <c r="AQ231" s="190"/>
      <c r="AR231" s="190"/>
      <c r="AS231" s="190"/>
      <c r="AT231" s="190"/>
      <c r="AU231" s="190"/>
      <c r="AV231" s="190"/>
      <c r="AW231" s="190"/>
      <c r="AX231" s="190"/>
      <c r="AY231" s="190"/>
      <c r="AZ231" s="190"/>
      <c r="BA231" s="190"/>
      <c r="BD231" s="192"/>
      <c r="BE231" s="192"/>
      <c r="BF231" s="192"/>
      <c r="BG231" s="192"/>
      <c r="BH231" s="192"/>
      <c r="BI231" s="192"/>
      <c r="BJ231" s="192"/>
      <c r="BK231" s="192"/>
      <c r="BL231" s="192"/>
      <c r="BM231" s="192"/>
      <c r="BN231" s="192"/>
      <c r="BO231" s="192"/>
      <c r="BP231" s="192"/>
      <c r="BQ231" s="192"/>
      <c r="BR231" s="194"/>
      <c r="BS231" s="194"/>
      <c r="BT231" s="195"/>
      <c r="BU231" s="195"/>
      <c r="BV231" s="195"/>
      <c r="BW231" s="195"/>
    </row>
    <row r="232" spans="1:75" s="149" customFormat="1" ht="15" customHeight="1">
      <c r="A232" s="186"/>
      <c r="B232" s="187"/>
      <c r="C232" s="188"/>
      <c r="D232" s="189" t="s">
        <v>519</v>
      </c>
      <c r="E232" s="190"/>
      <c r="F232" s="190"/>
      <c r="G232" s="190"/>
      <c r="H232" s="190"/>
      <c r="I232" s="190"/>
      <c r="J232" s="190"/>
      <c r="K232" s="190"/>
      <c r="L232" s="190"/>
      <c r="M232" s="190"/>
      <c r="N232" s="190"/>
      <c r="O232" s="190"/>
      <c r="P232" s="190"/>
      <c r="Q232" s="190"/>
      <c r="R232" s="190"/>
      <c r="S232" s="190"/>
      <c r="V232" s="196">
        <v>90265602845</v>
      </c>
      <c r="W232" s="196"/>
      <c r="X232" s="196"/>
      <c r="Y232" s="196"/>
      <c r="Z232" s="196"/>
      <c r="AA232" s="196"/>
      <c r="AB232" s="192"/>
      <c r="AC232" s="191">
        <v>90780745680</v>
      </c>
      <c r="AD232" s="191"/>
      <c r="AE232" s="191"/>
      <c r="AF232" s="191"/>
      <c r="AG232" s="191"/>
      <c r="AH232" s="191"/>
      <c r="AI232" s="186"/>
      <c r="AJ232" s="193"/>
      <c r="AK232" s="188"/>
      <c r="AL232" s="190"/>
      <c r="AM232" s="190"/>
      <c r="AN232" s="190"/>
      <c r="AO232" s="190"/>
      <c r="AP232" s="190"/>
      <c r="AQ232" s="190"/>
      <c r="AR232" s="190"/>
      <c r="AS232" s="190"/>
      <c r="AT232" s="190"/>
      <c r="AU232" s="190"/>
      <c r="AV232" s="190"/>
      <c r="AW232" s="190"/>
      <c r="AX232" s="190"/>
      <c r="AY232" s="190"/>
      <c r="AZ232" s="190"/>
      <c r="BA232" s="190"/>
      <c r="BD232" s="192"/>
      <c r="BE232" s="192"/>
      <c r="BF232" s="192"/>
      <c r="BG232" s="192"/>
      <c r="BH232" s="192"/>
      <c r="BI232" s="192"/>
      <c r="BJ232" s="192"/>
      <c r="BK232" s="192"/>
      <c r="BL232" s="192"/>
      <c r="BM232" s="192"/>
      <c r="BN232" s="192"/>
      <c r="BO232" s="192"/>
      <c r="BP232" s="192"/>
      <c r="BQ232" s="192"/>
      <c r="BR232" s="194"/>
      <c r="BS232" s="194"/>
      <c r="BT232" s="195"/>
      <c r="BU232" s="195"/>
      <c r="BV232" s="195"/>
      <c r="BW232" s="195"/>
    </row>
    <row r="233" spans="1:75" ht="15" customHeight="1">
      <c r="A233" s="87">
        <f>IF(B233&lt;&gt;"",COUNTIF($B$8:B233,"."),"")</f>
      </c>
      <c r="C233" s="155" t="s">
        <v>520</v>
      </c>
      <c r="D233" s="138"/>
      <c r="E233" s="138"/>
      <c r="F233" s="138"/>
      <c r="G233" s="138"/>
      <c r="H233" s="138"/>
      <c r="I233" s="138"/>
      <c r="J233" s="138"/>
      <c r="K233" s="138"/>
      <c r="L233" s="138"/>
      <c r="M233" s="138"/>
      <c r="N233" s="138"/>
      <c r="O233" s="138"/>
      <c r="P233" s="138"/>
      <c r="Q233" s="138"/>
      <c r="R233" s="138"/>
      <c r="S233" s="138"/>
      <c r="V233" s="185">
        <v>31782250559</v>
      </c>
      <c r="W233" s="185"/>
      <c r="X233" s="185"/>
      <c r="Y233" s="185"/>
      <c r="Z233" s="185"/>
      <c r="AA233" s="185"/>
      <c r="AB233" s="143"/>
      <c r="AC233" s="185">
        <v>29015894518</v>
      </c>
      <c r="AD233" s="185"/>
      <c r="AE233" s="185"/>
      <c r="AF233" s="185"/>
      <c r="AG233" s="185"/>
      <c r="AH233" s="185"/>
      <c r="AI233" s="87"/>
      <c r="AJ233" s="100"/>
      <c r="AK233" s="155"/>
      <c r="AL233" s="138"/>
      <c r="AM233" s="138"/>
      <c r="AN233" s="138"/>
      <c r="AO233" s="138"/>
      <c r="AP233" s="138"/>
      <c r="AQ233" s="138"/>
      <c r="AR233" s="138"/>
      <c r="AS233" s="138"/>
      <c r="AT233" s="138"/>
      <c r="AU233" s="138"/>
      <c r="AV233" s="138"/>
      <c r="AW233" s="138"/>
      <c r="AX233" s="138"/>
      <c r="AY233" s="138"/>
      <c r="AZ233" s="138"/>
      <c r="BA233" s="138"/>
      <c r="BD233" s="185">
        <f>V233</f>
        <v>31782250559</v>
      </c>
      <c r="BE233" s="185"/>
      <c r="BF233" s="185"/>
      <c r="BG233" s="185"/>
      <c r="BH233" s="185"/>
      <c r="BI233" s="185"/>
      <c r="BJ233" s="143"/>
      <c r="BK233" s="185">
        <f>AC233</f>
        <v>29015894518</v>
      </c>
      <c r="BL233" s="185"/>
      <c r="BM233" s="185"/>
      <c r="BN233" s="185"/>
      <c r="BO233" s="185"/>
      <c r="BP233" s="185"/>
      <c r="BQ233" s="143"/>
      <c r="BT233" s="136"/>
      <c r="BU233" s="136"/>
      <c r="BV233" s="136"/>
      <c r="BW233" s="136"/>
    </row>
    <row r="234" spans="1:75" s="149" customFormat="1" ht="15" customHeight="1" hidden="1">
      <c r="A234" s="186"/>
      <c r="B234" s="187"/>
      <c r="C234" s="188"/>
      <c r="D234" s="189" t="s">
        <v>521</v>
      </c>
      <c r="E234" s="190"/>
      <c r="F234" s="190"/>
      <c r="G234" s="190"/>
      <c r="H234" s="190"/>
      <c r="I234" s="190"/>
      <c r="J234" s="190"/>
      <c r="K234" s="190"/>
      <c r="L234" s="190"/>
      <c r="M234" s="190"/>
      <c r="N234" s="190"/>
      <c r="O234" s="190"/>
      <c r="P234" s="190"/>
      <c r="Q234" s="190"/>
      <c r="R234" s="190"/>
      <c r="S234" s="190"/>
      <c r="V234" s="197">
        <v>0</v>
      </c>
      <c r="W234" s="197"/>
      <c r="X234" s="197"/>
      <c r="Y234" s="197"/>
      <c r="Z234" s="197"/>
      <c r="AA234" s="197"/>
      <c r="AB234" s="192"/>
      <c r="AC234" s="197">
        <v>0</v>
      </c>
      <c r="AD234" s="197"/>
      <c r="AE234" s="197"/>
      <c r="AF234" s="197"/>
      <c r="AG234" s="197"/>
      <c r="AH234" s="197"/>
      <c r="AI234" s="186"/>
      <c r="AJ234" s="193"/>
      <c r="AK234" s="188"/>
      <c r="AL234" s="190"/>
      <c r="AM234" s="190"/>
      <c r="AN234" s="190"/>
      <c r="AO234" s="190"/>
      <c r="AP234" s="190"/>
      <c r="AQ234" s="190"/>
      <c r="AR234" s="190"/>
      <c r="AS234" s="190"/>
      <c r="AT234" s="190"/>
      <c r="AU234" s="190"/>
      <c r="AV234" s="190"/>
      <c r="AW234" s="190"/>
      <c r="AX234" s="190"/>
      <c r="AY234" s="190"/>
      <c r="AZ234" s="190"/>
      <c r="BA234" s="190"/>
      <c r="BD234" s="192"/>
      <c r="BE234" s="192"/>
      <c r="BF234" s="192"/>
      <c r="BG234" s="192"/>
      <c r="BH234" s="192"/>
      <c r="BI234" s="192"/>
      <c r="BJ234" s="192"/>
      <c r="BK234" s="192"/>
      <c r="BL234" s="192"/>
      <c r="BM234" s="192"/>
      <c r="BN234" s="192"/>
      <c r="BO234" s="192"/>
      <c r="BP234" s="192"/>
      <c r="BQ234" s="192"/>
      <c r="BR234" s="194"/>
      <c r="BS234" s="194"/>
      <c r="BT234" s="195"/>
      <c r="BU234" s="195"/>
      <c r="BV234" s="195"/>
      <c r="BW234" s="195"/>
    </row>
    <row r="235" spans="1:75" s="149" customFormat="1" ht="15" customHeight="1" hidden="1">
      <c r="A235" s="186"/>
      <c r="B235" s="187"/>
      <c r="C235" s="188"/>
      <c r="D235" s="189" t="s">
        <v>522</v>
      </c>
      <c r="E235" s="190"/>
      <c r="F235" s="190"/>
      <c r="G235" s="190"/>
      <c r="H235" s="190"/>
      <c r="I235" s="190"/>
      <c r="J235" s="190"/>
      <c r="K235" s="190"/>
      <c r="L235" s="190"/>
      <c r="M235" s="190"/>
      <c r="N235" s="190"/>
      <c r="O235" s="190"/>
      <c r="P235" s="190"/>
      <c r="Q235" s="190"/>
      <c r="R235" s="190"/>
      <c r="S235" s="190"/>
      <c r="U235" s="196"/>
      <c r="V235" s="196"/>
      <c r="W235" s="196"/>
      <c r="X235" s="196"/>
      <c r="Y235" s="196"/>
      <c r="Z235" s="196"/>
      <c r="AA235" s="196"/>
      <c r="AB235" s="192"/>
      <c r="AC235" s="197"/>
      <c r="AD235" s="197"/>
      <c r="AE235" s="197"/>
      <c r="AF235" s="197"/>
      <c r="AG235" s="197"/>
      <c r="AH235" s="197"/>
      <c r="AI235" s="186"/>
      <c r="AJ235" s="193"/>
      <c r="AK235" s="188"/>
      <c r="AL235" s="190"/>
      <c r="AM235" s="190"/>
      <c r="AN235" s="190"/>
      <c r="AO235" s="190"/>
      <c r="AP235" s="190"/>
      <c r="AQ235" s="190"/>
      <c r="AR235" s="190"/>
      <c r="AS235" s="190"/>
      <c r="AT235" s="190"/>
      <c r="AU235" s="190"/>
      <c r="AV235" s="190"/>
      <c r="AW235" s="190"/>
      <c r="AX235" s="190"/>
      <c r="AY235" s="190"/>
      <c r="AZ235" s="190"/>
      <c r="BA235" s="190"/>
      <c r="BD235" s="192"/>
      <c r="BE235" s="192"/>
      <c r="BF235" s="192"/>
      <c r="BG235" s="192"/>
      <c r="BH235" s="192"/>
      <c r="BI235" s="192"/>
      <c r="BJ235" s="192"/>
      <c r="BK235" s="192"/>
      <c r="BL235" s="192"/>
      <c r="BM235" s="192"/>
      <c r="BN235" s="192"/>
      <c r="BO235" s="192"/>
      <c r="BP235" s="192"/>
      <c r="BQ235" s="192"/>
      <c r="BR235" s="194"/>
      <c r="BS235" s="194"/>
      <c r="BT235" s="195"/>
      <c r="BU235" s="195"/>
      <c r="BV235" s="195"/>
      <c r="BW235" s="195"/>
    </row>
    <row r="236" spans="1:75" ht="15" customHeight="1">
      <c r="A236" s="87">
        <f>IF(B236&lt;&gt;"",COUNTIF($B$8:B236,"."),"")</f>
      </c>
      <c r="C236" s="155" t="s">
        <v>523</v>
      </c>
      <c r="D236" s="138"/>
      <c r="E236" s="138"/>
      <c r="F236" s="138"/>
      <c r="G236" s="138"/>
      <c r="H236" s="138"/>
      <c r="I236" s="138"/>
      <c r="J236" s="138"/>
      <c r="K236" s="138"/>
      <c r="L236" s="138"/>
      <c r="M236" s="138"/>
      <c r="N236" s="138"/>
      <c r="O236" s="138"/>
      <c r="P236" s="138"/>
      <c r="Q236" s="138"/>
      <c r="R236" s="138"/>
      <c r="S236" s="138"/>
      <c r="V236" s="185">
        <v>-5453624090</v>
      </c>
      <c r="W236" s="185"/>
      <c r="X236" s="185"/>
      <c r="Y236" s="185"/>
      <c r="Z236" s="185"/>
      <c r="AA236" s="185"/>
      <c r="AB236" s="143"/>
      <c r="AC236" s="185">
        <v>-4576978270</v>
      </c>
      <c r="AD236" s="185"/>
      <c r="AE236" s="185"/>
      <c r="AF236" s="185"/>
      <c r="AG236" s="185"/>
      <c r="AH236" s="185"/>
      <c r="AI236" s="87"/>
      <c r="AJ236" s="100"/>
      <c r="AK236" s="155"/>
      <c r="AL236" s="138"/>
      <c r="AM236" s="138"/>
      <c r="AN236" s="138"/>
      <c r="AO236" s="138"/>
      <c r="AP236" s="138"/>
      <c r="AQ236" s="138"/>
      <c r="AR236" s="138"/>
      <c r="AS236" s="138"/>
      <c r="AT236" s="138"/>
      <c r="AU236" s="138"/>
      <c r="AV236" s="138"/>
      <c r="AW236" s="138"/>
      <c r="AX236" s="138"/>
      <c r="AY236" s="138"/>
      <c r="AZ236" s="138"/>
      <c r="BA236" s="138"/>
      <c r="BD236" s="185">
        <f>V236</f>
        <v>-5453624090</v>
      </c>
      <c r="BE236" s="185"/>
      <c r="BF236" s="185"/>
      <c r="BG236" s="185"/>
      <c r="BH236" s="185"/>
      <c r="BI236" s="185"/>
      <c r="BJ236" s="143"/>
      <c r="BK236" s="185">
        <f>AC236</f>
        <v>-4576978270</v>
      </c>
      <c r="BL236" s="185"/>
      <c r="BM236" s="185"/>
      <c r="BN236" s="185"/>
      <c r="BO236" s="185"/>
      <c r="BP236" s="185"/>
      <c r="BQ236" s="143"/>
      <c r="BT236" s="136"/>
      <c r="BU236" s="136"/>
      <c r="BV236" s="136"/>
      <c r="BW236" s="136"/>
    </row>
    <row r="237" spans="1:75" ht="15" customHeight="1">
      <c r="A237" s="87">
        <f>IF(B237&lt;&gt;"",COUNTIF($B$8:B237,"."),"")</f>
      </c>
      <c r="B237" s="138"/>
      <c r="C237" s="155"/>
      <c r="D237" s="149"/>
      <c r="V237" s="198"/>
      <c r="W237" s="198"/>
      <c r="X237" s="198"/>
      <c r="Y237" s="198"/>
      <c r="Z237" s="198"/>
      <c r="AA237" s="198"/>
      <c r="AB237" s="143"/>
      <c r="AC237" s="198"/>
      <c r="AD237" s="198"/>
      <c r="AE237" s="198"/>
      <c r="AF237" s="198"/>
      <c r="AG237" s="198"/>
      <c r="AH237" s="198"/>
      <c r="AI237" s="87"/>
      <c r="AJ237" s="100"/>
      <c r="AK237" s="155"/>
      <c r="AL237" s="149"/>
      <c r="BD237" s="198"/>
      <c r="BE237" s="198"/>
      <c r="BF237" s="198"/>
      <c r="BG237" s="198"/>
      <c r="BH237" s="198"/>
      <c r="BI237" s="198"/>
      <c r="BJ237" s="143"/>
      <c r="BK237" s="198"/>
      <c r="BL237" s="198"/>
      <c r="BM237" s="198"/>
      <c r="BN237" s="198"/>
      <c r="BO237" s="198"/>
      <c r="BP237" s="198"/>
      <c r="BQ237" s="195"/>
      <c r="BT237" s="136"/>
      <c r="BU237" s="136"/>
      <c r="BV237" s="136"/>
      <c r="BW237" s="136"/>
    </row>
    <row r="238" spans="1:75" s="162" customFormat="1" ht="15" customHeight="1" thickBot="1">
      <c r="A238" s="87">
        <f>IF(B238&lt;&gt;"",COUNTIF($B$8:B238,"."),"")</f>
      </c>
      <c r="B238" s="134"/>
      <c r="C238" s="161" t="s">
        <v>504</v>
      </c>
      <c r="D238" s="199"/>
      <c r="V238" s="200">
        <f>V230+V233+V236</f>
        <v>123978759421</v>
      </c>
      <c r="W238" s="200"/>
      <c r="X238" s="200"/>
      <c r="Y238" s="200"/>
      <c r="Z238" s="200"/>
      <c r="AA238" s="200"/>
      <c r="AB238" s="99"/>
      <c r="AC238" s="200">
        <f>AC230+AC233+AC236</f>
        <v>124770865450</v>
      </c>
      <c r="AD238" s="200"/>
      <c r="AE238" s="200"/>
      <c r="AF238" s="200"/>
      <c r="AG238" s="200"/>
      <c r="AH238" s="200"/>
      <c r="AI238" s="87"/>
      <c r="AJ238" s="100"/>
      <c r="AK238" s="161" t="s">
        <v>505</v>
      </c>
      <c r="AL238" s="199"/>
      <c r="BD238" s="200">
        <f>V238</f>
        <v>123978759421</v>
      </c>
      <c r="BE238" s="200"/>
      <c r="BF238" s="200"/>
      <c r="BG238" s="200"/>
      <c r="BH238" s="200"/>
      <c r="BI238" s="200"/>
      <c r="BJ238" s="99"/>
      <c r="BK238" s="200">
        <f>AC238</f>
        <v>124770865450</v>
      </c>
      <c r="BL238" s="200"/>
      <c r="BM238" s="200"/>
      <c r="BN238" s="200"/>
      <c r="BO238" s="200"/>
      <c r="BP238" s="200"/>
      <c r="BQ238" s="99"/>
      <c r="BR238" s="101"/>
      <c r="BS238" s="101"/>
      <c r="BT238" s="137"/>
      <c r="BU238" s="137"/>
      <c r="BV238" s="137"/>
      <c r="BW238" s="137"/>
    </row>
    <row r="239" spans="1:75" s="162" customFormat="1" ht="15" customHeight="1" thickTop="1">
      <c r="A239" s="87"/>
      <c r="B239" s="134"/>
      <c r="C239" s="161"/>
      <c r="D239" s="199"/>
      <c r="V239" s="99"/>
      <c r="W239" s="99"/>
      <c r="X239" s="99"/>
      <c r="Y239" s="99"/>
      <c r="Z239" s="99"/>
      <c r="AA239" s="99"/>
      <c r="AB239" s="99"/>
      <c r="AC239" s="99"/>
      <c r="AD239" s="99"/>
      <c r="AE239" s="99"/>
      <c r="AF239" s="99"/>
      <c r="AG239" s="99"/>
      <c r="AH239" s="99"/>
      <c r="AI239" s="87"/>
      <c r="AJ239" s="100"/>
      <c r="AK239" s="161"/>
      <c r="AL239" s="199"/>
      <c r="BD239" s="99"/>
      <c r="BE239" s="99"/>
      <c r="BF239" s="99"/>
      <c r="BG239" s="99"/>
      <c r="BH239" s="99"/>
      <c r="BI239" s="99"/>
      <c r="BJ239" s="99"/>
      <c r="BK239" s="99"/>
      <c r="BL239" s="99"/>
      <c r="BM239" s="99"/>
      <c r="BN239" s="99"/>
      <c r="BO239" s="99"/>
      <c r="BP239" s="99"/>
      <c r="BQ239" s="99"/>
      <c r="BR239" s="101"/>
      <c r="BS239" s="101"/>
      <c r="BT239" s="137"/>
      <c r="BU239" s="137"/>
      <c r="BV239" s="137"/>
      <c r="BW239" s="137"/>
    </row>
    <row r="240" spans="1:75" s="162" customFormat="1" ht="96" customHeight="1" hidden="1" outlineLevel="1" thickBot="1">
      <c r="A240" s="87"/>
      <c r="B240" s="134"/>
      <c r="C240" s="164" t="s">
        <v>524</v>
      </c>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87"/>
      <c r="AJ240" s="100"/>
      <c r="AK240" s="161"/>
      <c r="AL240" s="199"/>
      <c r="BD240" s="99"/>
      <c r="BE240" s="99"/>
      <c r="BF240" s="99"/>
      <c r="BG240" s="99"/>
      <c r="BH240" s="99"/>
      <c r="BI240" s="99"/>
      <c r="BJ240" s="99"/>
      <c r="BK240" s="99"/>
      <c r="BL240" s="99"/>
      <c r="BM240" s="99"/>
      <c r="BN240" s="99"/>
      <c r="BO240" s="99"/>
      <c r="BP240" s="99"/>
      <c r="BQ240" s="99"/>
      <c r="BR240" s="101"/>
      <c r="BS240" s="101"/>
      <c r="BT240" s="137"/>
      <c r="BU240" s="137"/>
      <c r="BV240" s="137"/>
      <c r="BW240" s="137"/>
    </row>
    <row r="241" spans="1:75" ht="15" customHeight="1" hidden="1" outlineLevel="1" thickTop="1">
      <c r="A241" s="87">
        <f>IF(B241&lt;&gt;"",COUNTIF($B$8:B241,"."),"")</f>
      </c>
      <c r="C241" s="130"/>
      <c r="D241" s="138"/>
      <c r="E241" s="138"/>
      <c r="F241" s="138"/>
      <c r="G241" s="138"/>
      <c r="H241" s="138"/>
      <c r="I241" s="138"/>
      <c r="J241" s="138"/>
      <c r="K241" s="138"/>
      <c r="L241" s="138"/>
      <c r="M241" s="138"/>
      <c r="N241" s="138"/>
      <c r="O241" s="138"/>
      <c r="P241" s="138"/>
      <c r="Q241" s="138"/>
      <c r="R241" s="138"/>
      <c r="S241" s="138"/>
      <c r="V241" s="183"/>
      <c r="W241" s="183"/>
      <c r="X241" s="183"/>
      <c r="Y241" s="183"/>
      <c r="Z241" s="183"/>
      <c r="AA241" s="183"/>
      <c r="AC241" s="201"/>
      <c r="AD241" s="201"/>
      <c r="AE241" s="201"/>
      <c r="AF241" s="201"/>
      <c r="AG241" s="201"/>
      <c r="AH241" s="201"/>
      <c r="AI241" s="87"/>
      <c r="AJ241" s="100"/>
      <c r="AK241" s="130"/>
      <c r="AL241" s="138"/>
      <c r="AM241" s="138"/>
      <c r="AN241" s="138"/>
      <c r="AO241" s="138"/>
      <c r="AP241" s="138"/>
      <c r="AQ241" s="138"/>
      <c r="AR241" s="138"/>
      <c r="AS241" s="138"/>
      <c r="AT241" s="138"/>
      <c r="AU241" s="138"/>
      <c r="AV241" s="138"/>
      <c r="AW241" s="138"/>
      <c r="AX241" s="138"/>
      <c r="AY241" s="138"/>
      <c r="AZ241" s="138"/>
      <c r="BA241" s="138"/>
      <c r="BD241" s="202"/>
      <c r="BE241" s="202"/>
      <c r="BF241" s="202"/>
      <c r="BG241" s="202"/>
      <c r="BH241" s="202"/>
      <c r="BI241" s="202"/>
      <c r="BK241" s="203"/>
      <c r="BL241" s="203"/>
      <c r="BM241" s="203"/>
      <c r="BN241" s="203"/>
      <c r="BO241" s="203"/>
      <c r="BP241" s="203"/>
      <c r="BQ241" s="201"/>
      <c r="BT241" s="136"/>
      <c r="BU241" s="136"/>
      <c r="BV241" s="136"/>
      <c r="BW241" s="136"/>
    </row>
    <row r="242" spans="1:75" ht="15" customHeight="1" hidden="1" outlineLevel="1">
      <c r="A242" s="87"/>
      <c r="C242" s="130"/>
      <c r="D242" s="138"/>
      <c r="E242" s="138"/>
      <c r="F242" s="138"/>
      <c r="G242" s="138"/>
      <c r="H242" s="138"/>
      <c r="I242" s="138"/>
      <c r="J242" s="138"/>
      <c r="K242" s="138"/>
      <c r="L242" s="138"/>
      <c r="M242" s="138"/>
      <c r="N242" s="138"/>
      <c r="O242" s="138"/>
      <c r="P242" s="138"/>
      <c r="Q242" s="138"/>
      <c r="R242" s="138"/>
      <c r="S242" s="138"/>
      <c r="V242" s="183"/>
      <c r="W242" s="183"/>
      <c r="X242" s="183"/>
      <c r="Y242" s="183"/>
      <c r="Z242" s="183"/>
      <c r="AA242" s="183"/>
      <c r="AC242" s="201"/>
      <c r="AD242" s="201"/>
      <c r="AE242" s="201"/>
      <c r="AF242" s="201"/>
      <c r="AG242" s="201"/>
      <c r="AH242" s="201"/>
      <c r="AI242" s="87"/>
      <c r="AJ242" s="100"/>
      <c r="AK242" s="130"/>
      <c r="AL242" s="138"/>
      <c r="AM242" s="138"/>
      <c r="AN242" s="138"/>
      <c r="AO242" s="138"/>
      <c r="AP242" s="138"/>
      <c r="AQ242" s="138"/>
      <c r="AR242" s="138"/>
      <c r="AS242" s="138"/>
      <c r="AT242" s="138"/>
      <c r="AU242" s="138"/>
      <c r="AV242" s="138"/>
      <c r="AW242" s="138"/>
      <c r="AX242" s="138"/>
      <c r="AY242" s="138"/>
      <c r="AZ242" s="138"/>
      <c r="BA242" s="138"/>
      <c r="BD242" s="183"/>
      <c r="BE242" s="183"/>
      <c r="BF242" s="183"/>
      <c r="BG242" s="183"/>
      <c r="BH242" s="183"/>
      <c r="BI242" s="183"/>
      <c r="BK242" s="201"/>
      <c r="BL242" s="201"/>
      <c r="BM242" s="201"/>
      <c r="BN242" s="201"/>
      <c r="BO242" s="201"/>
      <c r="BP242" s="201"/>
      <c r="BQ242" s="201"/>
      <c r="BT242" s="136"/>
      <c r="BU242" s="136"/>
      <c r="BV242" s="136"/>
      <c r="BW242" s="136"/>
    </row>
    <row r="243" spans="1:75" ht="15" customHeight="1" hidden="1" outlineLevel="1">
      <c r="A243" s="87"/>
      <c r="B243" s="134" t="s">
        <v>265</v>
      </c>
      <c r="C243" s="130" t="s">
        <v>525</v>
      </c>
      <c r="AI243" s="87">
        <f>A243</f>
        <v>0</v>
      </c>
      <c r="AJ243" s="100" t="str">
        <f>B243</f>
        <v>.</v>
      </c>
      <c r="AK243" s="130"/>
      <c r="BT243" s="136"/>
      <c r="BU243" s="136"/>
      <c r="BV243" s="136"/>
      <c r="BW243" s="136"/>
    </row>
    <row r="244" spans="1:75" ht="30" customHeight="1" hidden="1" outlineLevel="1">
      <c r="A244" s="87">
        <f>IF(B244&lt;&gt;"",COUNTIF($B$8:B244,"."),"")</f>
      </c>
      <c r="C244" s="126"/>
      <c r="D244" s="149"/>
      <c r="E244" s="149"/>
      <c r="F244" s="149"/>
      <c r="G244" s="149"/>
      <c r="H244" s="149"/>
      <c r="I244" s="149"/>
      <c r="J244" s="149"/>
      <c r="K244" s="149"/>
      <c r="L244" s="149"/>
      <c r="M244" s="149"/>
      <c r="N244" s="149"/>
      <c r="O244" s="149"/>
      <c r="P244" s="149"/>
      <c r="Q244" s="149"/>
      <c r="R244" s="149"/>
      <c r="S244" s="149"/>
      <c r="V244" s="150" t="str">
        <f>V205</f>
        <v>31/12/2012
VND</v>
      </c>
      <c r="W244" s="151"/>
      <c r="X244" s="151"/>
      <c r="Y244" s="151"/>
      <c r="Z244" s="151"/>
      <c r="AA244" s="151"/>
      <c r="AB244" s="143"/>
      <c r="AC244" s="150" t="str">
        <f>AC205</f>
        <v>30/6/2013
VND</v>
      </c>
      <c r="AD244" s="151"/>
      <c r="AE244" s="151"/>
      <c r="AF244" s="151"/>
      <c r="AG244" s="151"/>
      <c r="AH244" s="151"/>
      <c r="AI244" s="87"/>
      <c r="AJ244" s="100"/>
      <c r="AK244" s="126"/>
      <c r="AL244" s="149"/>
      <c r="AM244" s="149"/>
      <c r="AN244" s="149"/>
      <c r="AO244" s="149"/>
      <c r="AP244" s="149"/>
      <c r="AQ244" s="149"/>
      <c r="AR244" s="149"/>
      <c r="AS244" s="149"/>
      <c r="AT244" s="149"/>
      <c r="AU244" s="149"/>
      <c r="AV244" s="149"/>
      <c r="AW244" s="149"/>
      <c r="AX244" s="149"/>
      <c r="AY244" s="149"/>
      <c r="AZ244" s="149"/>
      <c r="BA244" s="149"/>
      <c r="BD244" s="150" t="str">
        <f>BD205</f>
        <v>30/06/2009            VND</v>
      </c>
      <c r="BE244" s="151"/>
      <c r="BF244" s="151"/>
      <c r="BG244" s="151"/>
      <c r="BH244" s="151"/>
      <c r="BI244" s="151"/>
      <c r="BJ244" s="143"/>
      <c r="BK244" s="150" t="str">
        <f>BK205</f>
        <v>01/01/2009            VND</v>
      </c>
      <c r="BL244" s="151"/>
      <c r="BM244" s="151"/>
      <c r="BN244" s="151"/>
      <c r="BO244" s="151"/>
      <c r="BP244" s="151"/>
      <c r="BQ244" s="152"/>
      <c r="BR244" s="184"/>
      <c r="BS244" s="184"/>
      <c r="BT244" s="136"/>
      <c r="BU244" s="136"/>
      <c r="BV244" s="136"/>
      <c r="BW244" s="136"/>
    </row>
    <row r="245" spans="1:75" ht="15" customHeight="1" hidden="1" outlineLevel="1">
      <c r="A245" s="87">
        <f>IF(B245&lt;&gt;"",COUNTIF($B$8:B245,"."),"")</f>
      </c>
      <c r="C245" s="155" t="s">
        <v>526</v>
      </c>
      <c r="D245" s="138"/>
      <c r="E245" s="138"/>
      <c r="F245" s="138"/>
      <c r="G245" s="138"/>
      <c r="H245" s="138"/>
      <c r="I245" s="138"/>
      <c r="J245" s="138"/>
      <c r="K245" s="138"/>
      <c r="L245" s="138"/>
      <c r="M245" s="138"/>
      <c r="N245" s="138"/>
      <c r="O245" s="138"/>
      <c r="P245" s="138"/>
      <c r="Q245" s="138"/>
      <c r="R245" s="138"/>
      <c r="S245" s="138"/>
      <c r="V245" s="185">
        <f>'[1]CDKT'!O35</f>
        <v>0</v>
      </c>
      <c r="W245" s="185"/>
      <c r="X245" s="185"/>
      <c r="Y245" s="185"/>
      <c r="Z245" s="185"/>
      <c r="AA245" s="185"/>
      <c r="AB245" s="143"/>
      <c r="AC245" s="185" t="e">
        <f>'[1]CDKT'!U35</f>
        <v>#REF!</v>
      </c>
      <c r="AD245" s="185"/>
      <c r="AE245" s="185"/>
      <c r="AF245" s="185"/>
      <c r="AG245" s="185"/>
      <c r="AH245" s="185"/>
      <c r="AI245" s="87"/>
      <c r="AJ245" s="100"/>
      <c r="AK245" s="155"/>
      <c r="AL245" s="138"/>
      <c r="AM245" s="138"/>
      <c r="AN245" s="138"/>
      <c r="AO245" s="138"/>
      <c r="AP245" s="138"/>
      <c r="AQ245" s="138"/>
      <c r="AR245" s="138"/>
      <c r="AS245" s="138"/>
      <c r="AT245" s="138"/>
      <c r="AU245" s="138"/>
      <c r="AV245" s="138"/>
      <c r="AW245" s="138"/>
      <c r="AX245" s="138"/>
      <c r="AY245" s="138"/>
      <c r="AZ245" s="138"/>
      <c r="BA245" s="138"/>
      <c r="BD245" s="185">
        <f>V245</f>
        <v>0</v>
      </c>
      <c r="BE245" s="185"/>
      <c r="BF245" s="185"/>
      <c r="BG245" s="185"/>
      <c r="BH245" s="185"/>
      <c r="BI245" s="185"/>
      <c r="BJ245" s="143"/>
      <c r="BK245" s="185" t="e">
        <f>AC245</f>
        <v>#REF!</v>
      </c>
      <c r="BL245" s="185"/>
      <c r="BM245" s="185"/>
      <c r="BN245" s="185"/>
      <c r="BO245" s="185"/>
      <c r="BP245" s="185"/>
      <c r="BQ245" s="143"/>
      <c r="BT245" s="136"/>
      <c r="BU245" s="136"/>
      <c r="BV245" s="136"/>
      <c r="BW245" s="136"/>
    </row>
    <row r="246" spans="1:75" ht="15" customHeight="1" hidden="1" outlineLevel="1">
      <c r="A246" s="87">
        <f>IF(B246&lt;&gt;"",COUNTIF($B$8:B246,"."),"")</f>
      </c>
      <c r="C246" s="155" t="s">
        <v>527</v>
      </c>
      <c r="D246" s="138"/>
      <c r="E246" s="138"/>
      <c r="F246" s="138"/>
      <c r="G246" s="138"/>
      <c r="H246" s="138"/>
      <c r="I246" s="138"/>
      <c r="J246" s="138"/>
      <c r="K246" s="138"/>
      <c r="L246" s="138"/>
      <c r="M246" s="138"/>
      <c r="N246" s="138"/>
      <c r="O246" s="138"/>
      <c r="P246" s="138"/>
      <c r="Q246" s="138"/>
      <c r="R246" s="138"/>
      <c r="S246" s="138"/>
      <c r="V246" s="185">
        <f>'[1]CDKT'!O36</f>
        <v>0</v>
      </c>
      <c r="W246" s="185"/>
      <c r="X246" s="185"/>
      <c r="Y246" s="185"/>
      <c r="Z246" s="185"/>
      <c r="AA246" s="185"/>
      <c r="AB246" s="143"/>
      <c r="AC246" s="185" t="e">
        <f>'[1]CDKT'!U36</f>
        <v>#REF!</v>
      </c>
      <c r="AD246" s="185"/>
      <c r="AE246" s="185"/>
      <c r="AF246" s="185"/>
      <c r="AG246" s="185"/>
      <c r="AH246" s="185"/>
      <c r="AI246" s="87"/>
      <c r="AJ246" s="100"/>
      <c r="AK246" s="155"/>
      <c r="AL246" s="138"/>
      <c r="AM246" s="138"/>
      <c r="AN246" s="138"/>
      <c r="AO246" s="138"/>
      <c r="AP246" s="138"/>
      <c r="AQ246" s="138"/>
      <c r="AR246" s="138"/>
      <c r="AS246" s="138"/>
      <c r="AT246" s="138"/>
      <c r="AU246" s="138"/>
      <c r="AV246" s="138"/>
      <c r="AW246" s="138"/>
      <c r="AX246" s="138"/>
      <c r="AY246" s="138"/>
      <c r="AZ246" s="138"/>
      <c r="BA246" s="138"/>
      <c r="BD246" s="185">
        <f>V246</f>
        <v>0</v>
      </c>
      <c r="BE246" s="185"/>
      <c r="BF246" s="185"/>
      <c r="BG246" s="185"/>
      <c r="BH246" s="185"/>
      <c r="BI246" s="185"/>
      <c r="BJ246" s="143"/>
      <c r="BK246" s="185" t="e">
        <f>AC246</f>
        <v>#REF!</v>
      </c>
      <c r="BL246" s="185"/>
      <c r="BM246" s="185"/>
      <c r="BN246" s="185"/>
      <c r="BO246" s="185"/>
      <c r="BP246" s="185"/>
      <c r="BQ246" s="143"/>
      <c r="BT246" s="136"/>
      <c r="BU246" s="136"/>
      <c r="BV246" s="136"/>
      <c r="BW246" s="136"/>
    </row>
    <row r="247" spans="1:75" ht="15" customHeight="1" hidden="1" outlineLevel="1">
      <c r="A247" s="87">
        <f>IF(B247&lt;&gt;"",COUNTIF($B$8:B247,"."),"")</f>
      </c>
      <c r="C247" s="155" t="s">
        <v>528</v>
      </c>
      <c r="D247" s="138"/>
      <c r="E247" s="138"/>
      <c r="F247" s="138"/>
      <c r="G247" s="138"/>
      <c r="H247" s="138"/>
      <c r="I247" s="138"/>
      <c r="J247" s="138"/>
      <c r="K247" s="138"/>
      <c r="L247" s="138"/>
      <c r="M247" s="138"/>
      <c r="N247" s="138"/>
      <c r="O247" s="138"/>
      <c r="P247" s="138"/>
      <c r="Q247" s="138"/>
      <c r="R247" s="138"/>
      <c r="S247" s="138"/>
      <c r="V247" s="185">
        <f>'[1]CDKT'!O37</f>
        <v>0</v>
      </c>
      <c r="W247" s="185"/>
      <c r="X247" s="185"/>
      <c r="Y247" s="185"/>
      <c r="Z247" s="185"/>
      <c r="AA247" s="185"/>
      <c r="AB247" s="143"/>
      <c r="AC247" s="185">
        <f>'[1]CDKT'!U37</f>
        <v>1060000000</v>
      </c>
      <c r="AD247" s="185"/>
      <c r="AE247" s="185"/>
      <c r="AF247" s="185"/>
      <c r="AG247" s="185"/>
      <c r="AH247" s="185"/>
      <c r="AI247" s="87"/>
      <c r="AJ247" s="100"/>
      <c r="AK247" s="155"/>
      <c r="AL247" s="138"/>
      <c r="AM247" s="138"/>
      <c r="AN247" s="138"/>
      <c r="AO247" s="138"/>
      <c r="AP247" s="138"/>
      <c r="AQ247" s="138"/>
      <c r="AR247" s="138"/>
      <c r="AS247" s="138"/>
      <c r="AT247" s="138"/>
      <c r="AU247" s="138"/>
      <c r="AV247" s="138"/>
      <c r="AW247" s="138"/>
      <c r="AX247" s="138"/>
      <c r="AY247" s="138"/>
      <c r="AZ247" s="138"/>
      <c r="BA247" s="138"/>
      <c r="BD247" s="185">
        <f>V247</f>
        <v>0</v>
      </c>
      <c r="BE247" s="185"/>
      <c r="BF247" s="185"/>
      <c r="BG247" s="185"/>
      <c r="BH247" s="185"/>
      <c r="BI247" s="185"/>
      <c r="BJ247" s="143"/>
      <c r="BK247" s="185">
        <f>AC247</f>
        <v>1060000000</v>
      </c>
      <c r="BL247" s="185"/>
      <c r="BM247" s="185"/>
      <c r="BN247" s="185"/>
      <c r="BO247" s="185"/>
      <c r="BP247" s="185"/>
      <c r="BQ247" s="143"/>
      <c r="BT247" s="136"/>
      <c r="BU247" s="136"/>
      <c r="BV247" s="136"/>
      <c r="BW247" s="136"/>
    </row>
    <row r="248" spans="1:75" ht="15" customHeight="1" hidden="1" outlineLevel="1">
      <c r="A248" s="87">
        <f>IF(B248&lt;&gt;"",COUNTIF($B$8:B248,"."),"")</f>
      </c>
      <c r="C248" s="155" t="s">
        <v>529</v>
      </c>
      <c r="D248" s="138"/>
      <c r="E248" s="138"/>
      <c r="F248" s="138"/>
      <c r="G248" s="138"/>
      <c r="H248" s="138"/>
      <c r="I248" s="138"/>
      <c r="J248" s="138"/>
      <c r="K248" s="138"/>
      <c r="L248" s="138"/>
      <c r="M248" s="138"/>
      <c r="N248" s="138"/>
      <c r="O248" s="138"/>
      <c r="P248" s="138"/>
      <c r="Q248" s="138"/>
      <c r="R248" s="138"/>
      <c r="S248" s="138"/>
      <c r="V248" s="185">
        <f>'[1]CDKT'!O38</f>
        <v>0</v>
      </c>
      <c r="W248" s="185"/>
      <c r="X248" s="185"/>
      <c r="Y248" s="185"/>
      <c r="Z248" s="185"/>
      <c r="AA248" s="185"/>
      <c r="AB248" s="143"/>
      <c r="AC248" s="185">
        <f>'[1]CDKT'!U38</f>
        <v>0</v>
      </c>
      <c r="AD248" s="185"/>
      <c r="AE248" s="185"/>
      <c r="AF248" s="185"/>
      <c r="AG248" s="185"/>
      <c r="AH248" s="185"/>
      <c r="AI248" s="87"/>
      <c r="AJ248" s="100"/>
      <c r="AK248" s="155"/>
      <c r="AL248" s="138"/>
      <c r="AM248" s="138"/>
      <c r="AN248" s="138"/>
      <c r="AO248" s="138"/>
      <c r="AP248" s="138"/>
      <c r="AQ248" s="138"/>
      <c r="AR248" s="138"/>
      <c r="AS248" s="138"/>
      <c r="AT248" s="138"/>
      <c r="AU248" s="138"/>
      <c r="AV248" s="138"/>
      <c r="AW248" s="138"/>
      <c r="AX248" s="138"/>
      <c r="AY248" s="138"/>
      <c r="AZ248" s="138"/>
      <c r="BA248" s="138"/>
      <c r="BD248" s="185">
        <f>V248</f>
        <v>0</v>
      </c>
      <c r="BE248" s="185"/>
      <c r="BF248" s="185"/>
      <c r="BG248" s="185"/>
      <c r="BH248" s="185"/>
      <c r="BI248" s="185"/>
      <c r="BJ248" s="143"/>
      <c r="BK248" s="185">
        <f>AC248</f>
        <v>0</v>
      </c>
      <c r="BL248" s="185"/>
      <c r="BM248" s="185"/>
      <c r="BN248" s="185"/>
      <c r="BO248" s="185"/>
      <c r="BP248" s="185"/>
      <c r="BQ248" s="143"/>
      <c r="BT248" s="136"/>
      <c r="BU248" s="136"/>
      <c r="BV248" s="136"/>
      <c r="BW248" s="136"/>
    </row>
    <row r="249" spans="1:75" ht="15" customHeight="1" hidden="1" outlineLevel="1">
      <c r="A249" s="87">
        <f>IF(B249&lt;&gt;"",COUNTIF($B$8:B249,"."),"")</f>
      </c>
      <c r="C249" s="155" t="s">
        <v>530</v>
      </c>
      <c r="D249" s="138"/>
      <c r="E249" s="138"/>
      <c r="F249" s="138"/>
      <c r="G249" s="138"/>
      <c r="H249" s="138"/>
      <c r="I249" s="138"/>
      <c r="J249" s="138"/>
      <c r="K249" s="138"/>
      <c r="L249" s="138"/>
      <c r="M249" s="138"/>
      <c r="N249" s="138"/>
      <c r="O249" s="138"/>
      <c r="P249" s="138"/>
      <c r="Q249" s="138"/>
      <c r="R249" s="138"/>
      <c r="S249" s="138"/>
      <c r="V249" s="185">
        <f>'[1]CDKT'!O39</f>
        <v>0</v>
      </c>
      <c r="W249" s="185"/>
      <c r="X249" s="185"/>
      <c r="Y249" s="185"/>
      <c r="Z249" s="185"/>
      <c r="AA249" s="185"/>
      <c r="AB249" s="143"/>
      <c r="AC249" s="185">
        <f>'[1]CDKT'!U39</f>
        <v>0</v>
      </c>
      <c r="AD249" s="185"/>
      <c r="AE249" s="185"/>
      <c r="AF249" s="185"/>
      <c r="AG249" s="185"/>
      <c r="AH249" s="185"/>
      <c r="AI249" s="87"/>
      <c r="AJ249" s="100"/>
      <c r="AK249" s="155"/>
      <c r="AL249" s="138"/>
      <c r="AM249" s="138"/>
      <c r="AN249" s="138"/>
      <c r="AO249" s="138"/>
      <c r="AP249" s="138"/>
      <c r="AQ249" s="138"/>
      <c r="AR249" s="138"/>
      <c r="AS249" s="138"/>
      <c r="AT249" s="138"/>
      <c r="AU249" s="138"/>
      <c r="AV249" s="138"/>
      <c r="AW249" s="138"/>
      <c r="AX249" s="138"/>
      <c r="AY249" s="138"/>
      <c r="AZ249" s="138"/>
      <c r="BA249" s="138"/>
      <c r="BD249" s="185">
        <f>V249</f>
        <v>0</v>
      </c>
      <c r="BE249" s="185"/>
      <c r="BF249" s="185"/>
      <c r="BG249" s="185"/>
      <c r="BH249" s="185"/>
      <c r="BI249" s="185"/>
      <c r="BJ249" s="143"/>
      <c r="BK249" s="185">
        <f>AC249</f>
        <v>0</v>
      </c>
      <c r="BL249" s="185"/>
      <c r="BM249" s="185"/>
      <c r="BN249" s="185"/>
      <c r="BO249" s="185"/>
      <c r="BP249" s="185"/>
      <c r="BQ249" s="143"/>
      <c r="BT249" s="136"/>
      <c r="BU249" s="136"/>
      <c r="BV249" s="136"/>
      <c r="BW249" s="136"/>
    </row>
    <row r="250" spans="1:75" ht="15" customHeight="1" hidden="1" outlineLevel="1">
      <c r="A250" s="87">
        <f>IF(B250&lt;&gt;"",COUNTIF($B$8:B250,"."),"")</f>
      </c>
      <c r="B250" s="138"/>
      <c r="C250" s="155"/>
      <c r="D250" s="149"/>
      <c r="V250" s="198"/>
      <c r="W250" s="198"/>
      <c r="X250" s="198"/>
      <c r="Y250" s="198"/>
      <c r="Z250" s="198"/>
      <c r="AA250" s="198"/>
      <c r="AB250" s="143"/>
      <c r="AC250" s="198"/>
      <c r="AD250" s="198"/>
      <c r="AE250" s="198"/>
      <c r="AF250" s="198"/>
      <c r="AG250" s="198"/>
      <c r="AH250" s="198"/>
      <c r="AI250" s="87"/>
      <c r="AJ250" s="100"/>
      <c r="AK250" s="155"/>
      <c r="AL250" s="149"/>
      <c r="BD250" s="198"/>
      <c r="BE250" s="198"/>
      <c r="BF250" s="198"/>
      <c r="BG250" s="198"/>
      <c r="BH250" s="198"/>
      <c r="BI250" s="198"/>
      <c r="BJ250" s="143"/>
      <c r="BK250" s="198"/>
      <c r="BL250" s="198"/>
      <c r="BM250" s="198"/>
      <c r="BN250" s="198"/>
      <c r="BO250" s="198"/>
      <c r="BP250" s="198"/>
      <c r="BQ250" s="195"/>
      <c r="BT250" s="136"/>
      <c r="BU250" s="136"/>
      <c r="BV250" s="136"/>
      <c r="BW250" s="136"/>
    </row>
    <row r="251" spans="1:75" s="162" customFormat="1" ht="15" customHeight="1" hidden="1" outlineLevel="1" thickBot="1">
      <c r="A251" s="87">
        <f>IF(B251&lt;&gt;"",COUNTIF($B$8:B251,"."),"")</f>
      </c>
      <c r="B251" s="134"/>
      <c r="C251" s="161" t="s">
        <v>504</v>
      </c>
      <c r="D251" s="199"/>
      <c r="V251" s="200">
        <f>SUM(V245:AA250)</f>
        <v>0</v>
      </c>
      <c r="W251" s="200"/>
      <c r="X251" s="200"/>
      <c r="Y251" s="200"/>
      <c r="Z251" s="200"/>
      <c r="AA251" s="200"/>
      <c r="AB251" s="99"/>
      <c r="AC251" s="200" t="e">
        <f>SUM(AC245:AH250)</f>
        <v>#REF!</v>
      </c>
      <c r="AD251" s="200"/>
      <c r="AE251" s="200"/>
      <c r="AF251" s="200"/>
      <c r="AG251" s="200"/>
      <c r="AH251" s="200"/>
      <c r="AI251" s="87"/>
      <c r="AJ251" s="100"/>
      <c r="AK251" s="161" t="s">
        <v>505</v>
      </c>
      <c r="AL251" s="199"/>
      <c r="BD251" s="200">
        <f>V251</f>
        <v>0</v>
      </c>
      <c r="BE251" s="200"/>
      <c r="BF251" s="200"/>
      <c r="BG251" s="200"/>
      <c r="BH251" s="200"/>
      <c r="BI251" s="200"/>
      <c r="BJ251" s="99"/>
      <c r="BK251" s="200" t="e">
        <f>AC251</f>
        <v>#REF!</v>
      </c>
      <c r="BL251" s="200"/>
      <c r="BM251" s="200"/>
      <c r="BN251" s="200"/>
      <c r="BO251" s="200"/>
      <c r="BP251" s="200"/>
      <c r="BQ251" s="99"/>
      <c r="BR251" s="101"/>
      <c r="BS251" s="101"/>
      <c r="BT251" s="137"/>
      <c r="BU251" s="137"/>
      <c r="BV251" s="137"/>
      <c r="BW251" s="137"/>
    </row>
    <row r="252" spans="1:75" s="162" customFormat="1" ht="15" customHeight="1" hidden="1" outlineLevel="1" thickTop="1">
      <c r="A252" s="87"/>
      <c r="B252" s="134"/>
      <c r="C252" s="167" t="s">
        <v>531</v>
      </c>
      <c r="D252" s="199"/>
      <c r="V252" s="99"/>
      <c r="W252" s="99"/>
      <c r="X252" s="99"/>
      <c r="Y252" s="99"/>
      <c r="Z252" s="99"/>
      <c r="AA252" s="99"/>
      <c r="AB252" s="99"/>
      <c r="AC252" s="99"/>
      <c r="AD252" s="99"/>
      <c r="AE252" s="99"/>
      <c r="AF252" s="99"/>
      <c r="AG252" s="99"/>
      <c r="AH252" s="99"/>
      <c r="AI252" s="87"/>
      <c r="AJ252" s="100"/>
      <c r="AK252" s="161"/>
      <c r="AL252" s="199"/>
      <c r="BD252" s="99"/>
      <c r="BE252" s="99"/>
      <c r="BF252" s="99"/>
      <c r="BG252" s="99"/>
      <c r="BH252" s="99"/>
      <c r="BI252" s="99"/>
      <c r="BJ252" s="99"/>
      <c r="BK252" s="99"/>
      <c r="BL252" s="99"/>
      <c r="BM252" s="99"/>
      <c r="BN252" s="99"/>
      <c r="BO252" s="99"/>
      <c r="BP252" s="99"/>
      <c r="BQ252" s="99"/>
      <c r="BR252" s="101"/>
      <c r="BS252" s="101"/>
      <c r="BT252" s="137"/>
      <c r="BU252" s="137"/>
      <c r="BV252" s="137"/>
      <c r="BW252" s="137"/>
    </row>
    <row r="253" spans="1:75" s="149" customFormat="1" ht="15" customHeight="1" hidden="1" outlineLevel="1">
      <c r="A253" s="133"/>
      <c r="B253" s="190"/>
      <c r="C253" s="204"/>
      <c r="D253" s="205" t="s">
        <v>532</v>
      </c>
      <c r="V253" s="196"/>
      <c r="W253" s="196"/>
      <c r="X253" s="196"/>
      <c r="Y253" s="196"/>
      <c r="Z253" s="196"/>
      <c r="AA253" s="196"/>
      <c r="AB253" s="192"/>
      <c r="AC253" s="196"/>
      <c r="AD253" s="196"/>
      <c r="AE253" s="196"/>
      <c r="AF253" s="196"/>
      <c r="AG253" s="196"/>
      <c r="AH253" s="196"/>
      <c r="AI253" s="133"/>
      <c r="AJ253" s="206"/>
      <c r="AK253" s="204"/>
      <c r="BD253" s="196">
        <f>V253</f>
        <v>0</v>
      </c>
      <c r="BE253" s="196"/>
      <c r="BF253" s="196"/>
      <c r="BG253" s="196"/>
      <c r="BH253" s="196"/>
      <c r="BI253" s="196"/>
      <c r="BJ253" s="192"/>
      <c r="BK253" s="196">
        <f>AC253</f>
        <v>0</v>
      </c>
      <c r="BL253" s="196"/>
      <c r="BM253" s="196"/>
      <c r="BN253" s="196"/>
      <c r="BO253" s="196"/>
      <c r="BP253" s="196"/>
      <c r="BQ253" s="192"/>
      <c r="BR253" s="101"/>
      <c r="BS253" s="101"/>
      <c r="BT253" s="195"/>
      <c r="BU253" s="195"/>
      <c r="BV253" s="195"/>
      <c r="BW253" s="195"/>
    </row>
    <row r="254" spans="1:75" s="149" customFormat="1" ht="15" customHeight="1" hidden="1" outlineLevel="1">
      <c r="A254" s="133">
        <f>IF(B254&lt;&gt;"",COUNTIF($B$8:B254,"."),"")</f>
      </c>
      <c r="B254" s="190"/>
      <c r="C254" s="207"/>
      <c r="D254" s="205" t="s">
        <v>533</v>
      </c>
      <c r="E254" s="207"/>
      <c r="F254" s="207"/>
      <c r="G254" s="207"/>
      <c r="H254" s="207"/>
      <c r="I254" s="207"/>
      <c r="J254" s="207"/>
      <c r="K254" s="207"/>
      <c r="L254" s="207"/>
      <c r="M254" s="207"/>
      <c r="N254" s="207"/>
      <c r="O254" s="207"/>
      <c r="P254" s="207"/>
      <c r="Q254" s="207"/>
      <c r="R254" s="207"/>
      <c r="S254" s="207"/>
      <c r="T254" s="207"/>
      <c r="U254" s="207"/>
      <c r="V254" s="196"/>
      <c r="W254" s="196"/>
      <c r="X254" s="196"/>
      <c r="Y254" s="196"/>
      <c r="Z254" s="196"/>
      <c r="AA254" s="196"/>
      <c r="AB254" s="192"/>
      <c r="AC254" s="196"/>
      <c r="AD254" s="196"/>
      <c r="AE254" s="196"/>
      <c r="AF254" s="196"/>
      <c r="AG254" s="196"/>
      <c r="AH254" s="196"/>
      <c r="AI254" s="133"/>
      <c r="AJ254" s="206"/>
      <c r="AK254" s="204"/>
      <c r="BD254" s="196">
        <f>V254</f>
        <v>0</v>
      </c>
      <c r="BE254" s="196"/>
      <c r="BF254" s="196"/>
      <c r="BG254" s="196"/>
      <c r="BH254" s="196"/>
      <c r="BI254" s="196"/>
      <c r="BJ254" s="192"/>
      <c r="BK254" s="196">
        <f>AC254</f>
        <v>0</v>
      </c>
      <c r="BL254" s="196"/>
      <c r="BM254" s="196"/>
      <c r="BN254" s="196"/>
      <c r="BO254" s="196"/>
      <c r="BP254" s="196"/>
      <c r="BQ254" s="195"/>
      <c r="BR254" s="101"/>
      <c r="BS254" s="101"/>
      <c r="BT254" s="195"/>
      <c r="BU254" s="195"/>
      <c r="BV254" s="195"/>
      <c r="BW254" s="195"/>
    </row>
    <row r="255" spans="1:75" s="149" customFormat="1" ht="15" customHeight="1" hidden="1" outlineLevel="1">
      <c r="A255" s="133"/>
      <c r="B255" s="190"/>
      <c r="C255" s="207"/>
      <c r="D255" s="205" t="s">
        <v>534</v>
      </c>
      <c r="E255" s="207"/>
      <c r="F255" s="207"/>
      <c r="G255" s="207"/>
      <c r="H255" s="207"/>
      <c r="I255" s="207"/>
      <c r="J255" s="207"/>
      <c r="K255" s="207"/>
      <c r="L255" s="207"/>
      <c r="M255" s="207"/>
      <c r="N255" s="207"/>
      <c r="O255" s="207"/>
      <c r="P255" s="207"/>
      <c r="Q255" s="207"/>
      <c r="R255" s="207"/>
      <c r="S255" s="207"/>
      <c r="T255" s="207"/>
      <c r="U255" s="207"/>
      <c r="V255" s="196"/>
      <c r="W255" s="196"/>
      <c r="X255" s="196"/>
      <c r="Y255" s="196"/>
      <c r="Z255" s="196"/>
      <c r="AA255" s="196"/>
      <c r="AB255" s="192"/>
      <c r="AC255" s="196"/>
      <c r="AD255" s="196"/>
      <c r="AE255" s="196"/>
      <c r="AF255" s="196"/>
      <c r="AG255" s="196"/>
      <c r="AH255" s="196"/>
      <c r="AI255" s="133"/>
      <c r="AJ255" s="206"/>
      <c r="AK255" s="204"/>
      <c r="BD255" s="196">
        <f>V255</f>
        <v>0</v>
      </c>
      <c r="BE255" s="196"/>
      <c r="BF255" s="196"/>
      <c r="BG255" s="196"/>
      <c r="BH255" s="196"/>
      <c r="BI255" s="196"/>
      <c r="BJ255" s="192"/>
      <c r="BK255" s="196">
        <f>AC255</f>
        <v>0</v>
      </c>
      <c r="BL255" s="196"/>
      <c r="BM255" s="196"/>
      <c r="BN255" s="196"/>
      <c r="BO255" s="196"/>
      <c r="BP255" s="196"/>
      <c r="BQ255" s="195"/>
      <c r="BR255" s="101"/>
      <c r="BS255" s="101"/>
      <c r="BT255" s="195"/>
      <c r="BU255" s="195"/>
      <c r="BV255" s="195"/>
      <c r="BW255" s="195"/>
    </row>
    <row r="256" spans="1:75" s="149" customFormat="1" ht="15" customHeight="1" hidden="1" outlineLevel="1">
      <c r="A256" s="133"/>
      <c r="B256" s="190"/>
      <c r="C256" s="207"/>
      <c r="D256" s="205"/>
      <c r="E256" s="207"/>
      <c r="F256" s="207"/>
      <c r="G256" s="207"/>
      <c r="H256" s="207"/>
      <c r="I256" s="207"/>
      <c r="J256" s="207"/>
      <c r="K256" s="207"/>
      <c r="L256" s="207"/>
      <c r="M256" s="207"/>
      <c r="N256" s="207"/>
      <c r="O256" s="207"/>
      <c r="P256" s="207"/>
      <c r="Q256" s="207"/>
      <c r="R256" s="207"/>
      <c r="S256" s="207"/>
      <c r="T256" s="207"/>
      <c r="U256" s="207"/>
      <c r="V256" s="208"/>
      <c r="W256" s="208"/>
      <c r="X256" s="208"/>
      <c r="Y256" s="208"/>
      <c r="Z256" s="208"/>
      <c r="AA256" s="208"/>
      <c r="AB256" s="192"/>
      <c r="AC256" s="208"/>
      <c r="AD256" s="208"/>
      <c r="AE256" s="208"/>
      <c r="AF256" s="208"/>
      <c r="AG256" s="208"/>
      <c r="AH256" s="208"/>
      <c r="AI256" s="133"/>
      <c r="AJ256" s="206"/>
      <c r="AK256" s="204"/>
      <c r="BD256" s="208"/>
      <c r="BE256" s="208"/>
      <c r="BF256" s="208"/>
      <c r="BG256" s="208"/>
      <c r="BH256" s="208"/>
      <c r="BI256" s="208"/>
      <c r="BJ256" s="192"/>
      <c r="BK256" s="208"/>
      <c r="BL256" s="208"/>
      <c r="BM256" s="208"/>
      <c r="BN256" s="208"/>
      <c r="BO256" s="208"/>
      <c r="BP256" s="208"/>
      <c r="BQ256" s="195"/>
      <c r="BR256" s="101"/>
      <c r="BS256" s="101"/>
      <c r="BT256" s="195"/>
      <c r="BU256" s="195"/>
      <c r="BV256" s="195"/>
      <c r="BW256" s="195"/>
    </row>
    <row r="257" spans="1:75" s="149" customFormat="1" ht="15" customHeight="1" hidden="1" outlineLevel="1">
      <c r="A257" s="133"/>
      <c r="B257" s="190"/>
      <c r="C257" s="207"/>
      <c r="D257" s="205"/>
      <c r="E257" s="207"/>
      <c r="F257" s="207"/>
      <c r="G257" s="207"/>
      <c r="H257" s="207"/>
      <c r="I257" s="207"/>
      <c r="J257" s="207"/>
      <c r="K257" s="207"/>
      <c r="L257" s="207"/>
      <c r="M257" s="207"/>
      <c r="N257" s="207"/>
      <c r="O257" s="207"/>
      <c r="P257" s="207"/>
      <c r="Q257" s="207"/>
      <c r="R257" s="207"/>
      <c r="S257" s="207"/>
      <c r="T257" s="207"/>
      <c r="U257" s="207"/>
      <c r="V257" s="208"/>
      <c r="W257" s="208"/>
      <c r="X257" s="208"/>
      <c r="Y257" s="208"/>
      <c r="Z257" s="208"/>
      <c r="AA257" s="208"/>
      <c r="AB257" s="192"/>
      <c r="AC257" s="208"/>
      <c r="AD257" s="208"/>
      <c r="AE257" s="208"/>
      <c r="AF257" s="208"/>
      <c r="AG257" s="208"/>
      <c r="AH257" s="208"/>
      <c r="AI257" s="133"/>
      <c r="AJ257" s="206"/>
      <c r="AK257" s="204"/>
      <c r="BD257" s="208"/>
      <c r="BE257" s="208"/>
      <c r="BF257" s="208"/>
      <c r="BG257" s="208"/>
      <c r="BH257" s="208"/>
      <c r="BI257" s="208"/>
      <c r="BJ257" s="192"/>
      <c r="BK257" s="208"/>
      <c r="BL257" s="208"/>
      <c r="BM257" s="208"/>
      <c r="BN257" s="208"/>
      <c r="BO257" s="208"/>
      <c r="BP257" s="208"/>
      <c r="BQ257" s="195"/>
      <c r="BR257" s="101"/>
      <c r="BS257" s="101"/>
      <c r="BT257" s="195"/>
      <c r="BU257" s="195"/>
      <c r="BV257" s="195"/>
      <c r="BW257" s="195"/>
    </row>
    <row r="258" spans="1:37" ht="15" customHeight="1" hidden="1" collapsed="1">
      <c r="A258" s="87"/>
      <c r="B258" s="138"/>
      <c r="C258" s="146"/>
      <c r="D258" s="209"/>
      <c r="E258" s="146"/>
      <c r="F258" s="146"/>
      <c r="G258" s="146"/>
      <c r="H258" s="146"/>
      <c r="I258" s="146"/>
      <c r="J258" s="146"/>
      <c r="K258" s="146"/>
      <c r="L258" s="146"/>
      <c r="M258" s="146"/>
      <c r="N258" s="146"/>
      <c r="O258" s="146"/>
      <c r="P258" s="146"/>
      <c r="Q258" s="146"/>
      <c r="R258" s="146"/>
      <c r="S258" s="146"/>
      <c r="T258" s="146"/>
      <c r="U258" s="146"/>
      <c r="V258" s="146"/>
      <c r="W258" s="146"/>
      <c r="X258" s="146"/>
      <c r="Y258" s="146"/>
      <c r="Z258" s="146"/>
      <c r="AA258" s="146"/>
      <c r="AB258" s="146"/>
      <c r="AC258" s="146"/>
      <c r="AD258" s="146"/>
      <c r="AE258" s="146"/>
      <c r="AF258" s="146"/>
      <c r="AG258" s="146"/>
      <c r="AH258" s="146"/>
      <c r="AI258" s="140"/>
      <c r="AJ258" s="166"/>
      <c r="AK258" s="167"/>
    </row>
    <row r="259" spans="1:71" ht="15" customHeight="1">
      <c r="A259" s="87">
        <v>6</v>
      </c>
      <c r="B259" s="134" t="str">
        <f>IF(AND(V272=0,AC272=0),"",".")</f>
        <v>.</v>
      </c>
      <c r="C259" s="130" t="s">
        <v>535</v>
      </c>
      <c r="D259" s="149"/>
      <c r="E259" s="149"/>
      <c r="F259" s="149"/>
      <c r="G259" s="149"/>
      <c r="H259" s="149"/>
      <c r="I259" s="149"/>
      <c r="J259" s="149"/>
      <c r="K259" s="149"/>
      <c r="L259" s="149"/>
      <c r="M259" s="149"/>
      <c r="N259" s="149"/>
      <c r="O259" s="149"/>
      <c r="P259" s="149"/>
      <c r="Q259" s="149"/>
      <c r="R259" s="149"/>
      <c r="S259" s="149"/>
      <c r="V259" s="210"/>
      <c r="W259" s="210"/>
      <c r="X259" s="210"/>
      <c r="Y259" s="210"/>
      <c r="Z259" s="210"/>
      <c r="AA259" s="210"/>
      <c r="AC259" s="210"/>
      <c r="AD259" s="210"/>
      <c r="AE259" s="210"/>
      <c r="AF259" s="210"/>
      <c r="AG259" s="210"/>
      <c r="AH259" s="210"/>
      <c r="AI259" s="87">
        <f>A259</f>
        <v>6</v>
      </c>
      <c r="AJ259" s="100" t="str">
        <f>B259</f>
        <v>.</v>
      </c>
      <c r="AK259" s="130" t="s">
        <v>536</v>
      </c>
      <c r="AL259" s="149"/>
      <c r="AM259" s="149"/>
      <c r="AN259" s="149"/>
      <c r="AO259" s="149"/>
      <c r="AP259" s="149"/>
      <c r="AQ259" s="149"/>
      <c r="AR259" s="149"/>
      <c r="AS259" s="149"/>
      <c r="AT259" s="149"/>
      <c r="AU259" s="149"/>
      <c r="AV259" s="149"/>
      <c r="AW259" s="149"/>
      <c r="AX259" s="149"/>
      <c r="AY259" s="149"/>
      <c r="AZ259" s="149"/>
      <c r="BA259" s="149"/>
      <c r="BD259" s="210"/>
      <c r="BE259" s="210"/>
      <c r="BF259" s="210"/>
      <c r="BG259" s="210"/>
      <c r="BH259" s="210"/>
      <c r="BI259" s="210"/>
      <c r="BK259" s="210"/>
      <c r="BL259" s="210"/>
      <c r="BM259" s="210"/>
      <c r="BN259" s="210"/>
      <c r="BO259" s="210"/>
      <c r="BP259" s="210"/>
      <c r="BQ259" s="211"/>
      <c r="BR259" s="184"/>
      <c r="BS259" s="184"/>
    </row>
    <row r="260" spans="1:69" ht="29.25" customHeight="1">
      <c r="A260" s="87">
        <f>IF(B260&lt;&gt;"",COUNTIF($B$8:B260,"."),"")</f>
      </c>
      <c r="C260" s="126"/>
      <c r="D260" s="138"/>
      <c r="E260" s="138"/>
      <c r="F260" s="138"/>
      <c r="G260" s="138"/>
      <c r="H260" s="138"/>
      <c r="I260" s="138"/>
      <c r="J260" s="138"/>
      <c r="K260" s="138"/>
      <c r="L260" s="138"/>
      <c r="M260" s="138"/>
      <c r="N260" s="138"/>
      <c r="O260" s="138"/>
      <c r="P260" s="138"/>
      <c r="Q260" s="138"/>
      <c r="R260" s="138"/>
      <c r="S260" s="138"/>
      <c r="V260" s="150" t="str">
        <f>V205</f>
        <v>31/12/2012
VND</v>
      </c>
      <c r="W260" s="151"/>
      <c r="X260" s="151"/>
      <c r="Y260" s="151"/>
      <c r="Z260" s="151"/>
      <c r="AA260" s="151"/>
      <c r="AB260" s="143"/>
      <c r="AC260" s="150" t="str">
        <f>AC205</f>
        <v>30/6/2013
VND</v>
      </c>
      <c r="AD260" s="151"/>
      <c r="AE260" s="151"/>
      <c r="AF260" s="151"/>
      <c r="AG260" s="151"/>
      <c r="AH260" s="151"/>
      <c r="AI260" s="87"/>
      <c r="AJ260" s="100"/>
      <c r="AL260" s="138"/>
      <c r="AM260" s="138"/>
      <c r="AN260" s="138"/>
      <c r="AO260" s="138"/>
      <c r="AP260" s="138"/>
      <c r="AQ260" s="138"/>
      <c r="AR260" s="138"/>
      <c r="AS260" s="138"/>
      <c r="AT260" s="138"/>
      <c r="AU260" s="138"/>
      <c r="AV260" s="138"/>
      <c r="AW260" s="138"/>
      <c r="AX260" s="138"/>
      <c r="AY260" s="138"/>
      <c r="AZ260" s="138"/>
      <c r="BA260" s="138"/>
      <c r="BD260" s="150" t="str">
        <f>BD205</f>
        <v>30/06/2009            VND</v>
      </c>
      <c r="BE260" s="151"/>
      <c r="BF260" s="151"/>
      <c r="BG260" s="151"/>
      <c r="BH260" s="151"/>
      <c r="BI260" s="151"/>
      <c r="BJ260" s="143"/>
      <c r="BK260" s="150" t="str">
        <f>BK205</f>
        <v>01/01/2009            VND</v>
      </c>
      <c r="BL260" s="151"/>
      <c r="BM260" s="151"/>
      <c r="BN260" s="151"/>
      <c r="BO260" s="151"/>
      <c r="BP260" s="151"/>
      <c r="BQ260" s="152"/>
    </row>
    <row r="261" spans="1:68" ht="15" customHeight="1" hidden="1">
      <c r="A261" s="87">
        <f>IF(B261&lt;&gt;"",COUNTIF($B$8:B261,"."),"")</f>
      </c>
      <c r="C261" s="155" t="s">
        <v>537</v>
      </c>
      <c r="V261" s="157">
        <f>'[1]CDKT'!O42</f>
        <v>0</v>
      </c>
      <c r="W261" s="157"/>
      <c r="X261" s="157"/>
      <c r="Y261" s="157"/>
      <c r="Z261" s="157"/>
      <c r="AA261" s="157"/>
      <c r="AC261" s="157">
        <f>'[1]CDKT'!U42</f>
        <v>0</v>
      </c>
      <c r="AD261" s="157"/>
      <c r="AE261" s="157"/>
      <c r="AF261" s="157"/>
      <c r="AG261" s="157"/>
      <c r="AH261" s="157"/>
      <c r="AI261" s="87"/>
      <c r="AJ261" s="100"/>
      <c r="AK261" s="155" t="s">
        <v>538</v>
      </c>
      <c r="BD261" s="157">
        <f>V261</f>
        <v>0</v>
      </c>
      <c r="BE261" s="157"/>
      <c r="BF261" s="157"/>
      <c r="BG261" s="157"/>
      <c r="BH261" s="157"/>
      <c r="BI261" s="157"/>
      <c r="BK261" s="157">
        <f>AC261</f>
        <v>0</v>
      </c>
      <c r="BL261" s="157"/>
      <c r="BM261" s="157"/>
      <c r="BN261" s="157"/>
      <c r="BO261" s="157"/>
      <c r="BP261" s="157"/>
    </row>
    <row r="262" spans="1:68" ht="15" customHeight="1" hidden="1">
      <c r="A262" s="87">
        <f>IF(B262&lt;&gt;"",COUNTIF($B$8:B262,"."),"")</f>
      </c>
      <c r="C262" s="155" t="s">
        <v>539</v>
      </c>
      <c r="V262" s="157">
        <f>'[1]CDKT'!O43</f>
        <v>0</v>
      </c>
      <c r="W262" s="157"/>
      <c r="X262" s="157"/>
      <c r="Y262" s="157"/>
      <c r="Z262" s="157"/>
      <c r="AA262" s="157"/>
      <c r="AC262" s="157">
        <f>'[1]CDKT'!U43</f>
        <v>0</v>
      </c>
      <c r="AD262" s="157"/>
      <c r="AE262" s="157"/>
      <c r="AF262" s="157"/>
      <c r="AG262" s="157"/>
      <c r="AH262" s="157"/>
      <c r="AI262" s="87"/>
      <c r="AJ262" s="100"/>
      <c r="AK262" s="155" t="s">
        <v>540</v>
      </c>
      <c r="BD262" s="157">
        <f>V262</f>
        <v>0</v>
      </c>
      <c r="BE262" s="157"/>
      <c r="BF262" s="157"/>
      <c r="BG262" s="157"/>
      <c r="BH262" s="157"/>
      <c r="BI262" s="157"/>
      <c r="BK262" s="157">
        <f>AC262</f>
        <v>0</v>
      </c>
      <c r="BL262" s="157"/>
      <c r="BM262" s="157"/>
      <c r="BN262" s="157"/>
      <c r="BO262" s="157"/>
      <c r="BP262" s="157"/>
    </row>
    <row r="263" spans="1:68" ht="15" customHeight="1">
      <c r="A263" s="87">
        <f>IF(B263&lt;&gt;"",COUNTIF($B$8:B263,"."),"")</f>
      </c>
      <c r="C263" s="155" t="s">
        <v>541</v>
      </c>
      <c r="V263" s="157"/>
      <c r="W263" s="157"/>
      <c r="X263" s="157"/>
      <c r="Y263" s="157"/>
      <c r="Z263" s="157"/>
      <c r="AA263" s="157"/>
      <c r="AC263" s="157"/>
      <c r="AD263" s="157"/>
      <c r="AE263" s="157"/>
      <c r="AF263" s="157"/>
      <c r="AG263" s="157"/>
      <c r="AH263" s="157"/>
      <c r="AI263" s="87"/>
      <c r="AJ263" s="100"/>
      <c r="AK263" s="155" t="s">
        <v>542</v>
      </c>
      <c r="BD263" s="157">
        <f>V263</f>
        <v>0</v>
      </c>
      <c r="BE263" s="157"/>
      <c r="BF263" s="157"/>
      <c r="BG263" s="157"/>
      <c r="BH263" s="157"/>
      <c r="BI263" s="157"/>
      <c r="BK263" s="157">
        <f>AC263</f>
        <v>0</v>
      </c>
      <c r="BL263" s="157"/>
      <c r="BM263" s="157"/>
      <c r="BN263" s="157"/>
      <c r="BO263" s="157"/>
      <c r="BP263" s="157"/>
    </row>
    <row r="264" spans="1:68" ht="15" customHeight="1">
      <c r="A264" s="87">
        <f>IF(B264&lt;&gt;"",COUNTIF($B$8:B264,"."),"")</f>
      </c>
      <c r="C264" s="155" t="s">
        <v>543</v>
      </c>
      <c r="V264" s="157"/>
      <c r="W264" s="157"/>
      <c r="X264" s="157"/>
      <c r="Y264" s="157"/>
      <c r="Z264" s="157"/>
      <c r="AA264" s="157"/>
      <c r="AC264" s="157"/>
      <c r="AD264" s="157"/>
      <c r="AE264" s="157"/>
      <c r="AF264" s="157"/>
      <c r="AG264" s="157"/>
      <c r="AH264" s="157"/>
      <c r="AI264" s="87"/>
      <c r="AJ264" s="100"/>
      <c r="AK264" s="155" t="s">
        <v>544</v>
      </c>
      <c r="BD264" s="157">
        <f>V264</f>
        <v>0</v>
      </c>
      <c r="BE264" s="157"/>
      <c r="BF264" s="157"/>
      <c r="BG264" s="157"/>
      <c r="BH264" s="157"/>
      <c r="BI264" s="157"/>
      <c r="BK264" s="157">
        <f>AC264</f>
        <v>0</v>
      </c>
      <c r="BL264" s="157"/>
      <c r="BM264" s="157"/>
      <c r="BN264" s="157"/>
      <c r="BO264" s="157"/>
      <c r="BP264" s="157"/>
    </row>
    <row r="265" spans="1:37" ht="15" customHeight="1">
      <c r="A265" s="87"/>
      <c r="C265" s="212" t="s">
        <v>545</v>
      </c>
      <c r="V265" s="157">
        <v>21271100000</v>
      </c>
      <c r="W265" s="157"/>
      <c r="X265" s="157"/>
      <c r="Y265" s="157"/>
      <c r="Z265" s="157"/>
      <c r="AA265" s="157"/>
      <c r="AC265" s="157">
        <v>21271100000</v>
      </c>
      <c r="AD265" s="157"/>
      <c r="AE265" s="157"/>
      <c r="AF265" s="157"/>
      <c r="AG265" s="157"/>
      <c r="AH265" s="157"/>
      <c r="AI265" s="87"/>
      <c r="AJ265" s="100"/>
      <c r="AK265" s="155"/>
    </row>
    <row r="266" spans="1:37" ht="15" customHeight="1">
      <c r="A266" s="87"/>
      <c r="C266" s="212" t="s">
        <v>546</v>
      </c>
      <c r="V266" s="157">
        <v>97264636655</v>
      </c>
      <c r="W266" s="157"/>
      <c r="X266" s="157"/>
      <c r="Y266" s="157"/>
      <c r="Z266" s="157"/>
      <c r="AA266" s="157"/>
      <c r="AC266" s="157">
        <v>111972596179</v>
      </c>
      <c r="AD266" s="157"/>
      <c r="AE266" s="157"/>
      <c r="AF266" s="157"/>
      <c r="AG266" s="157"/>
      <c r="AH266" s="157"/>
      <c r="AI266" s="87"/>
      <c r="AJ266" s="100"/>
      <c r="AK266" s="155"/>
    </row>
    <row r="267" spans="1:37" ht="15" customHeight="1">
      <c r="A267" s="87"/>
      <c r="C267" s="212" t="s">
        <v>547</v>
      </c>
      <c r="V267" s="157">
        <v>16355459107</v>
      </c>
      <c r="W267" s="157"/>
      <c r="X267" s="157"/>
      <c r="Y267" s="157"/>
      <c r="Z267" s="157"/>
      <c r="AA267" s="157"/>
      <c r="AC267" s="157">
        <f>7069157253</f>
        <v>7069157253</v>
      </c>
      <c r="AD267" s="157"/>
      <c r="AE267" s="157"/>
      <c r="AF267" s="157"/>
      <c r="AG267" s="157"/>
      <c r="AH267" s="157"/>
      <c r="AI267" s="87"/>
      <c r="AJ267" s="100"/>
      <c r="AK267" s="155"/>
    </row>
    <row r="268" spans="1:37" ht="15" customHeight="1">
      <c r="A268" s="87"/>
      <c r="C268" s="212" t="s">
        <v>548</v>
      </c>
      <c r="V268" s="157">
        <v>12115045061</v>
      </c>
      <c r="W268" s="157"/>
      <c r="X268" s="157"/>
      <c r="Y268" s="157"/>
      <c r="Z268" s="157"/>
      <c r="AA268" s="157"/>
      <c r="AC268" s="157">
        <v>12239593467</v>
      </c>
      <c r="AD268" s="157"/>
      <c r="AE268" s="157"/>
      <c r="AF268" s="157"/>
      <c r="AG268" s="157"/>
      <c r="AH268" s="157"/>
      <c r="AI268" s="87"/>
      <c r="AJ268" s="100"/>
      <c r="AK268" s="155"/>
    </row>
    <row r="269" spans="1:37" ht="15" customHeight="1">
      <c r="A269" s="87"/>
      <c r="C269" s="212" t="s">
        <v>549</v>
      </c>
      <c r="V269" s="213">
        <v>15463797954</v>
      </c>
      <c r="W269" s="213"/>
      <c r="X269" s="213"/>
      <c r="Y269" s="213"/>
      <c r="Z269" s="213"/>
      <c r="AA269" s="213"/>
      <c r="AB269" s="214"/>
      <c r="AC269" s="213">
        <f>V269</f>
        <v>15463797954</v>
      </c>
      <c r="AD269" s="213"/>
      <c r="AE269" s="213"/>
      <c r="AF269" s="213"/>
      <c r="AG269" s="213"/>
      <c r="AH269" s="213"/>
      <c r="AI269" s="87"/>
      <c r="AJ269" s="100"/>
      <c r="AK269" s="155"/>
    </row>
    <row r="270" spans="1:37" ht="15" customHeight="1">
      <c r="A270" s="87"/>
      <c r="C270" s="212" t="s">
        <v>550</v>
      </c>
      <c r="V270" s="157">
        <v>91604380</v>
      </c>
      <c r="W270" s="157"/>
      <c r="X270" s="157"/>
      <c r="Y270" s="157"/>
      <c r="Z270" s="157"/>
      <c r="AA270" s="157"/>
      <c r="AC270" s="157">
        <f>V270</f>
        <v>91604380</v>
      </c>
      <c r="AD270" s="157"/>
      <c r="AE270" s="157"/>
      <c r="AF270" s="157"/>
      <c r="AG270" s="157"/>
      <c r="AH270" s="157"/>
      <c r="AI270" s="87"/>
      <c r="AJ270" s="100"/>
      <c r="AK270" s="155"/>
    </row>
    <row r="271" spans="1:37" ht="15" customHeight="1">
      <c r="A271" s="87"/>
      <c r="C271" s="212" t="s">
        <v>551</v>
      </c>
      <c r="V271" s="213">
        <v>9969540151</v>
      </c>
      <c r="W271" s="213"/>
      <c r="X271" s="213"/>
      <c r="Y271" s="213"/>
      <c r="Z271" s="213"/>
      <c r="AA271" s="213"/>
      <c r="AB271" s="214"/>
      <c r="AC271" s="213">
        <f>15565961631-AC267</f>
        <v>8496804378</v>
      </c>
      <c r="AD271" s="213"/>
      <c r="AE271" s="213"/>
      <c r="AF271" s="213"/>
      <c r="AG271" s="213"/>
      <c r="AH271" s="213"/>
      <c r="AI271" s="87"/>
      <c r="AJ271" s="100"/>
      <c r="AK271" s="155"/>
    </row>
    <row r="272" spans="1:75" s="162" customFormat="1" ht="15" customHeight="1" thickBot="1">
      <c r="A272" s="87">
        <f>IF(B272&lt;&gt;"",COUNTIF($B$8:B272,"."),"")</f>
      </c>
      <c r="B272" s="134"/>
      <c r="C272" s="161" t="s">
        <v>504</v>
      </c>
      <c r="D272" s="199"/>
      <c r="V272" s="200">
        <f>SUM(V265:AA271)</f>
        <v>172531183308</v>
      </c>
      <c r="W272" s="200"/>
      <c r="X272" s="200"/>
      <c r="Y272" s="200"/>
      <c r="Z272" s="200"/>
      <c r="AA272" s="200"/>
      <c r="AB272" s="99"/>
      <c r="AC272" s="200">
        <f>SUM(AC265:AH271)</f>
        <v>176604653611</v>
      </c>
      <c r="AD272" s="200"/>
      <c r="AE272" s="200"/>
      <c r="AF272" s="200"/>
      <c r="AG272" s="200"/>
      <c r="AH272" s="200"/>
      <c r="AI272" s="87"/>
      <c r="AJ272" s="100"/>
      <c r="AK272" s="161" t="s">
        <v>505</v>
      </c>
      <c r="BD272" s="163">
        <f>SUM(BD261:BI271)</f>
        <v>0</v>
      </c>
      <c r="BE272" s="163"/>
      <c r="BF272" s="163"/>
      <c r="BG272" s="163"/>
      <c r="BH272" s="163"/>
      <c r="BI272" s="163"/>
      <c r="BJ272" s="137"/>
      <c r="BK272" s="163">
        <f>SUM(BK261:BP271)</f>
        <v>0</v>
      </c>
      <c r="BL272" s="163"/>
      <c r="BM272" s="163"/>
      <c r="BN272" s="163"/>
      <c r="BO272" s="163"/>
      <c r="BP272" s="163"/>
      <c r="BQ272" s="137"/>
      <c r="BR272" s="101"/>
      <c r="BS272" s="101"/>
      <c r="BT272" s="137"/>
      <c r="BU272" s="137"/>
      <c r="BV272" s="137"/>
      <c r="BW272" s="137"/>
    </row>
    <row r="273" spans="1:69" ht="15" customHeight="1" hidden="1" thickTop="1">
      <c r="A273" s="87">
        <f>IF(B273&lt;&gt;"",COUNTIF($B$8:B273,"."),"")</f>
      </c>
      <c r="D273" s="138"/>
      <c r="E273" s="138"/>
      <c r="F273" s="138"/>
      <c r="G273" s="138"/>
      <c r="H273" s="138"/>
      <c r="I273" s="138"/>
      <c r="J273" s="138"/>
      <c r="K273" s="138"/>
      <c r="L273" s="138"/>
      <c r="M273" s="138"/>
      <c r="N273" s="138"/>
      <c r="O273" s="138"/>
      <c r="P273" s="138"/>
      <c r="Q273" s="138"/>
      <c r="R273" s="138"/>
      <c r="S273" s="138"/>
      <c r="V273" s="203"/>
      <c r="W273" s="203"/>
      <c r="X273" s="203"/>
      <c r="Y273" s="203"/>
      <c r="Z273" s="203"/>
      <c r="AA273" s="203"/>
      <c r="AC273" s="203"/>
      <c r="AD273" s="203"/>
      <c r="AE273" s="203"/>
      <c r="AF273" s="203"/>
      <c r="AG273" s="203"/>
      <c r="AH273" s="203"/>
      <c r="AI273" s="87"/>
      <c r="AJ273" s="100"/>
      <c r="AL273" s="138"/>
      <c r="AM273" s="138"/>
      <c r="AN273" s="138"/>
      <c r="AO273" s="138"/>
      <c r="AP273" s="138"/>
      <c r="AQ273" s="138"/>
      <c r="AR273" s="138"/>
      <c r="AS273" s="138"/>
      <c r="AT273" s="138"/>
      <c r="AU273" s="138"/>
      <c r="AV273" s="138"/>
      <c r="AW273" s="138"/>
      <c r="AX273" s="138"/>
      <c r="AY273" s="138"/>
      <c r="AZ273" s="138"/>
      <c r="BA273" s="138"/>
      <c r="BD273" s="203"/>
      <c r="BE273" s="203"/>
      <c r="BF273" s="203"/>
      <c r="BG273" s="203"/>
      <c r="BH273" s="203"/>
      <c r="BI273" s="203"/>
      <c r="BK273" s="203"/>
      <c r="BL273" s="203"/>
      <c r="BM273" s="203"/>
      <c r="BN273" s="203"/>
      <c r="BO273" s="203"/>
      <c r="BP273" s="203"/>
      <c r="BQ273" s="201"/>
    </row>
    <row r="274" spans="1:69" ht="15" customHeight="1" hidden="1" outlineLevel="1" thickTop="1">
      <c r="A274" s="87">
        <f>IF(B274&lt;&gt;"",COUNTIF($B$8:B274,"."),"")</f>
      </c>
      <c r="B274" s="134">
        <f>IF(AND(V280=0,AC280=0),"",".")</f>
      </c>
      <c r="C274" s="130" t="s">
        <v>552</v>
      </c>
      <c r="D274" s="138"/>
      <c r="E274" s="138"/>
      <c r="F274" s="138"/>
      <c r="G274" s="138"/>
      <c r="H274" s="138"/>
      <c r="I274" s="138"/>
      <c r="J274" s="138"/>
      <c r="K274" s="138"/>
      <c r="L274" s="138"/>
      <c r="M274" s="138"/>
      <c r="N274" s="138"/>
      <c r="O274" s="138"/>
      <c r="P274" s="138"/>
      <c r="Q274" s="138"/>
      <c r="R274" s="138"/>
      <c r="S274" s="138"/>
      <c r="V274" s="201"/>
      <c r="W274" s="201"/>
      <c r="X274" s="201"/>
      <c r="Y274" s="201"/>
      <c r="Z274" s="201"/>
      <c r="AA274" s="201"/>
      <c r="AC274" s="201"/>
      <c r="AD274" s="201"/>
      <c r="AE274" s="201"/>
      <c r="AF274" s="201"/>
      <c r="AG274" s="201"/>
      <c r="AH274" s="201"/>
      <c r="AI274" s="87">
        <f>A274</f>
      </c>
      <c r="AJ274" s="100">
        <f>B274</f>
      </c>
      <c r="AK274" s="130" t="s">
        <v>553</v>
      </c>
      <c r="AL274" s="138"/>
      <c r="AM274" s="138"/>
      <c r="AN274" s="138"/>
      <c r="AO274" s="138"/>
      <c r="AP274" s="138"/>
      <c r="AQ274" s="138"/>
      <c r="AR274" s="138"/>
      <c r="AS274" s="138"/>
      <c r="AT274" s="138"/>
      <c r="AU274" s="138"/>
      <c r="AV274" s="138"/>
      <c r="AW274" s="138"/>
      <c r="AX274" s="138"/>
      <c r="AY274" s="138"/>
      <c r="AZ274" s="138"/>
      <c r="BA274" s="138"/>
      <c r="BD274" s="201"/>
      <c r="BE274" s="201"/>
      <c r="BF274" s="201"/>
      <c r="BG274" s="201"/>
      <c r="BH274" s="201"/>
      <c r="BI274" s="201"/>
      <c r="BK274" s="201"/>
      <c r="BL274" s="201"/>
      <c r="BM274" s="201"/>
      <c r="BN274" s="201"/>
      <c r="BO274" s="201"/>
      <c r="BP274" s="201"/>
      <c r="BQ274" s="201"/>
    </row>
    <row r="275" spans="1:69" ht="30" customHeight="1" hidden="1" outlineLevel="1">
      <c r="A275" s="87">
        <f>IF(B275&lt;&gt;"",COUNTIF($B$8:B275,"."),"")</f>
      </c>
      <c r="B275" s="138"/>
      <c r="C275" s="126"/>
      <c r="D275" s="138"/>
      <c r="E275" s="138"/>
      <c r="F275" s="138"/>
      <c r="G275" s="138"/>
      <c r="H275" s="138"/>
      <c r="I275" s="138"/>
      <c r="J275" s="138"/>
      <c r="K275" s="138"/>
      <c r="L275" s="138"/>
      <c r="M275" s="138"/>
      <c r="N275" s="138"/>
      <c r="O275" s="138"/>
      <c r="P275" s="138"/>
      <c r="Q275" s="138"/>
      <c r="R275" s="138"/>
      <c r="S275" s="138"/>
      <c r="V275" s="150" t="str">
        <f>V205</f>
        <v>31/12/2012
VND</v>
      </c>
      <c r="W275" s="151"/>
      <c r="X275" s="151"/>
      <c r="Y275" s="151"/>
      <c r="Z275" s="151"/>
      <c r="AA275" s="151"/>
      <c r="AB275" s="143"/>
      <c r="AC275" s="150" t="str">
        <f>AC205</f>
        <v>30/6/2013
VND</v>
      </c>
      <c r="AD275" s="151"/>
      <c r="AE275" s="151"/>
      <c r="AF275" s="151"/>
      <c r="AG275" s="151"/>
      <c r="AH275" s="151"/>
      <c r="AI275" s="87"/>
      <c r="AJ275" s="100"/>
      <c r="AL275" s="138"/>
      <c r="AM275" s="138"/>
      <c r="AN275" s="138"/>
      <c r="AO275" s="138"/>
      <c r="AP275" s="138"/>
      <c r="AQ275" s="138"/>
      <c r="AR275" s="138"/>
      <c r="AS275" s="138"/>
      <c r="AT275" s="138"/>
      <c r="AU275" s="138"/>
      <c r="AV275" s="138"/>
      <c r="AW275" s="138"/>
      <c r="AX275" s="138"/>
      <c r="AY275" s="138"/>
      <c r="AZ275" s="138"/>
      <c r="BA275" s="138"/>
      <c r="BD275" s="150" t="str">
        <f>BD205</f>
        <v>30/06/2009            VND</v>
      </c>
      <c r="BE275" s="151"/>
      <c r="BF275" s="151"/>
      <c r="BG275" s="151"/>
      <c r="BH275" s="151"/>
      <c r="BI275" s="151"/>
      <c r="BJ275" s="143"/>
      <c r="BK275" s="150" t="str">
        <f>BK205</f>
        <v>01/01/2009            VND</v>
      </c>
      <c r="BL275" s="151"/>
      <c r="BM275" s="151"/>
      <c r="BN275" s="151"/>
      <c r="BO275" s="151"/>
      <c r="BP275" s="151"/>
      <c r="BQ275" s="152"/>
    </row>
    <row r="276" spans="1:68" ht="15" customHeight="1" hidden="1" outlineLevel="1">
      <c r="A276" s="87">
        <f>IF(B276&lt;&gt;"",COUNTIF($B$8:B276,"."),"")</f>
      </c>
      <c r="C276" s="155" t="s">
        <v>554</v>
      </c>
      <c r="D276" s="215"/>
      <c r="E276" s="215"/>
      <c r="F276" s="215"/>
      <c r="G276" s="215"/>
      <c r="H276" s="215"/>
      <c r="I276" s="215"/>
      <c r="J276" s="215"/>
      <c r="K276" s="215"/>
      <c r="L276" s="215"/>
      <c r="M276" s="215"/>
      <c r="N276" s="215"/>
      <c r="O276" s="215"/>
      <c r="P276" s="215"/>
      <c r="Q276" s="215"/>
      <c r="R276" s="215"/>
      <c r="S276" s="215"/>
      <c r="T276" s="215"/>
      <c r="U276" s="215"/>
      <c r="V276" s="157">
        <f>'[1]CDKT'!O50</f>
        <v>0</v>
      </c>
      <c r="W276" s="157"/>
      <c r="X276" s="157"/>
      <c r="Y276" s="157"/>
      <c r="Z276" s="157"/>
      <c r="AA276" s="157"/>
      <c r="AC276" s="157">
        <f>'[1]CDKT'!U50</f>
        <v>0</v>
      </c>
      <c r="AD276" s="157"/>
      <c r="AE276" s="157"/>
      <c r="AF276" s="157"/>
      <c r="AG276" s="157"/>
      <c r="AH276" s="157"/>
      <c r="AI276" s="87"/>
      <c r="AJ276" s="100"/>
      <c r="AK276" s="155" t="s">
        <v>555</v>
      </c>
      <c r="AL276" s="155"/>
      <c r="AM276" s="215"/>
      <c r="AN276" s="215"/>
      <c r="AO276" s="215"/>
      <c r="AP276" s="215"/>
      <c r="AQ276" s="215"/>
      <c r="AR276" s="215"/>
      <c r="AS276" s="215"/>
      <c r="AT276" s="215"/>
      <c r="AU276" s="215"/>
      <c r="AV276" s="215"/>
      <c r="AW276" s="215"/>
      <c r="AX276" s="215"/>
      <c r="AY276" s="215"/>
      <c r="AZ276" s="215"/>
      <c r="BA276" s="215"/>
      <c r="BB276" s="215"/>
      <c r="BC276" s="215"/>
      <c r="BD276" s="157">
        <f>V276</f>
        <v>0</v>
      </c>
      <c r="BE276" s="157"/>
      <c r="BF276" s="157"/>
      <c r="BG276" s="157"/>
      <c r="BH276" s="157"/>
      <c r="BI276" s="157"/>
      <c r="BK276" s="157">
        <f>AC276</f>
        <v>0</v>
      </c>
      <c r="BL276" s="157"/>
      <c r="BM276" s="157"/>
      <c r="BN276" s="157"/>
      <c r="BO276" s="157"/>
      <c r="BP276" s="157"/>
    </row>
    <row r="277" spans="1:68" ht="15" customHeight="1" hidden="1" outlineLevel="1">
      <c r="A277" s="87">
        <f>IF(B277&lt;&gt;"",COUNTIF($B$8:B277,"."),"")</f>
      </c>
      <c r="C277" s="155" t="s">
        <v>556</v>
      </c>
      <c r="D277" s="215"/>
      <c r="E277" s="215"/>
      <c r="F277" s="215"/>
      <c r="G277" s="215"/>
      <c r="H277" s="215"/>
      <c r="I277" s="215"/>
      <c r="J277" s="215"/>
      <c r="K277" s="215"/>
      <c r="L277" s="215"/>
      <c r="M277" s="215"/>
      <c r="N277" s="215"/>
      <c r="O277" s="215"/>
      <c r="P277" s="215"/>
      <c r="Q277" s="215"/>
      <c r="R277" s="215"/>
      <c r="S277" s="215"/>
      <c r="T277" s="215"/>
      <c r="U277" s="215"/>
      <c r="V277" s="157">
        <f>'[1]CDKT'!O51</f>
        <v>0</v>
      </c>
      <c r="W277" s="157"/>
      <c r="X277" s="157"/>
      <c r="Y277" s="157"/>
      <c r="Z277" s="157"/>
      <c r="AA277" s="157"/>
      <c r="AC277" s="157">
        <f>'[1]CDKT'!U51</f>
        <v>0</v>
      </c>
      <c r="AD277" s="157"/>
      <c r="AE277" s="157"/>
      <c r="AF277" s="157"/>
      <c r="AG277" s="157"/>
      <c r="AH277" s="157"/>
      <c r="AI277" s="87"/>
      <c r="AJ277" s="100"/>
      <c r="AK277" s="155" t="s">
        <v>557</v>
      </c>
      <c r="AL277" s="155"/>
      <c r="AM277" s="215"/>
      <c r="AN277" s="215"/>
      <c r="AO277" s="215"/>
      <c r="AP277" s="215"/>
      <c r="AQ277" s="215"/>
      <c r="AR277" s="215"/>
      <c r="AS277" s="215"/>
      <c r="AT277" s="215"/>
      <c r="AU277" s="215"/>
      <c r="AV277" s="215"/>
      <c r="AW277" s="215"/>
      <c r="AX277" s="215"/>
      <c r="AY277" s="215"/>
      <c r="AZ277" s="215"/>
      <c r="BA277" s="215"/>
      <c r="BB277" s="215"/>
      <c r="BC277" s="215"/>
      <c r="BD277" s="157">
        <f>V277</f>
        <v>0</v>
      </c>
      <c r="BE277" s="157"/>
      <c r="BF277" s="157"/>
      <c r="BG277" s="157"/>
      <c r="BH277" s="157"/>
      <c r="BI277" s="157"/>
      <c r="BK277" s="157">
        <f>AC277</f>
        <v>0</v>
      </c>
      <c r="BL277" s="157"/>
      <c r="BM277" s="157"/>
      <c r="BN277" s="157"/>
      <c r="BO277" s="157"/>
      <c r="BP277" s="157"/>
    </row>
    <row r="278" spans="1:68" ht="15" customHeight="1" hidden="1" outlineLevel="1">
      <c r="A278" s="87">
        <f>IF(B278&lt;&gt;"",COUNTIF($B$8:B278,"."),"")</f>
      </c>
      <c r="C278" s="155" t="s">
        <v>558</v>
      </c>
      <c r="D278" s="215"/>
      <c r="E278" s="215"/>
      <c r="F278" s="215"/>
      <c r="G278" s="215"/>
      <c r="H278" s="215"/>
      <c r="I278" s="215"/>
      <c r="J278" s="215"/>
      <c r="K278" s="215"/>
      <c r="L278" s="215"/>
      <c r="M278" s="215"/>
      <c r="N278" s="215"/>
      <c r="O278" s="215"/>
      <c r="P278" s="215"/>
      <c r="Q278" s="215"/>
      <c r="R278" s="215"/>
      <c r="S278" s="215"/>
      <c r="T278" s="215"/>
      <c r="U278" s="215"/>
      <c r="V278" s="157">
        <f>'[1]CDKT'!O52</f>
        <v>0</v>
      </c>
      <c r="W278" s="157"/>
      <c r="X278" s="157"/>
      <c r="Y278" s="157"/>
      <c r="Z278" s="157"/>
      <c r="AA278" s="157"/>
      <c r="AC278" s="157">
        <f>'[1]CDKT'!U52</f>
        <v>0</v>
      </c>
      <c r="AD278" s="157"/>
      <c r="AE278" s="157"/>
      <c r="AF278" s="157"/>
      <c r="AG278" s="157"/>
      <c r="AH278" s="157"/>
      <c r="AI278" s="87"/>
      <c r="AJ278" s="100"/>
      <c r="AK278" s="155" t="s">
        <v>559</v>
      </c>
      <c r="AL278" s="155"/>
      <c r="AM278" s="215"/>
      <c r="AN278" s="215"/>
      <c r="AO278" s="215"/>
      <c r="AP278" s="215"/>
      <c r="AQ278" s="215"/>
      <c r="AR278" s="215"/>
      <c r="AS278" s="215"/>
      <c r="AT278" s="215"/>
      <c r="AU278" s="215"/>
      <c r="AV278" s="215"/>
      <c r="AW278" s="215"/>
      <c r="AX278" s="215"/>
      <c r="AY278" s="215"/>
      <c r="AZ278" s="215"/>
      <c r="BA278" s="215"/>
      <c r="BB278" s="215"/>
      <c r="BC278" s="215"/>
      <c r="BD278" s="157">
        <f>V278</f>
        <v>0</v>
      </c>
      <c r="BE278" s="157"/>
      <c r="BF278" s="157"/>
      <c r="BG278" s="157"/>
      <c r="BH278" s="157"/>
      <c r="BI278" s="157"/>
      <c r="BK278" s="157">
        <f>AC278</f>
        <v>0</v>
      </c>
      <c r="BL278" s="157"/>
      <c r="BM278" s="157"/>
      <c r="BN278" s="157"/>
      <c r="BO278" s="157"/>
      <c r="BP278" s="157"/>
    </row>
    <row r="279" spans="1:68" ht="15" customHeight="1" hidden="1" outlineLevel="1">
      <c r="A279" s="87">
        <f>IF(B279&lt;&gt;"",COUNTIF($B$8:B279,"."),"")</f>
      </c>
      <c r="C279" s="155"/>
      <c r="D279" s="149"/>
      <c r="V279" s="160"/>
      <c r="W279" s="160"/>
      <c r="X279" s="160"/>
      <c r="Y279" s="160"/>
      <c r="Z279" s="160"/>
      <c r="AA279" s="160"/>
      <c r="AC279" s="160"/>
      <c r="AD279" s="160"/>
      <c r="AE279" s="160"/>
      <c r="AF279" s="160"/>
      <c r="AG279" s="160"/>
      <c r="AH279" s="160"/>
      <c r="AI279" s="87"/>
      <c r="AJ279" s="100"/>
      <c r="AK279" s="155"/>
      <c r="AL279" s="149"/>
      <c r="BD279" s="160"/>
      <c r="BE279" s="160"/>
      <c r="BF279" s="160"/>
      <c r="BG279" s="160"/>
      <c r="BH279" s="160"/>
      <c r="BI279" s="160"/>
      <c r="BK279" s="160"/>
      <c r="BL279" s="160"/>
      <c r="BM279" s="160"/>
      <c r="BN279" s="160"/>
      <c r="BO279" s="160"/>
      <c r="BP279" s="160"/>
    </row>
    <row r="280" spans="1:75" s="162" customFormat="1" ht="15" customHeight="1" hidden="1" outlineLevel="1" thickBot="1">
      <c r="A280" s="87">
        <f>IF(B280&lt;&gt;"",COUNTIF($B$8:B280,"."),"")</f>
      </c>
      <c r="B280" s="134"/>
      <c r="C280" s="161" t="s">
        <v>560</v>
      </c>
      <c r="D280" s="199"/>
      <c r="E280" s="199"/>
      <c r="F280" s="199"/>
      <c r="G280" s="199"/>
      <c r="H280" s="199"/>
      <c r="I280" s="199"/>
      <c r="J280" s="199"/>
      <c r="K280" s="199"/>
      <c r="L280" s="199"/>
      <c r="M280" s="199"/>
      <c r="N280" s="199"/>
      <c r="O280" s="199"/>
      <c r="P280" s="199"/>
      <c r="Q280" s="199"/>
      <c r="R280" s="199"/>
      <c r="S280" s="199"/>
      <c r="V280" s="163">
        <f>SUM(V276:AA279)</f>
        <v>0</v>
      </c>
      <c r="W280" s="163"/>
      <c r="X280" s="163"/>
      <c r="Y280" s="163"/>
      <c r="Z280" s="163"/>
      <c r="AA280" s="163"/>
      <c r="AB280" s="137"/>
      <c r="AC280" s="163">
        <f>SUM(AC276:AH279)</f>
        <v>0</v>
      </c>
      <c r="AD280" s="163"/>
      <c r="AE280" s="163"/>
      <c r="AF280" s="163"/>
      <c r="AG280" s="163"/>
      <c r="AH280" s="163"/>
      <c r="AI280" s="87"/>
      <c r="AJ280" s="100"/>
      <c r="AK280" s="161" t="s">
        <v>561</v>
      </c>
      <c r="AL280" s="199"/>
      <c r="AM280" s="199"/>
      <c r="AN280" s="199"/>
      <c r="AO280" s="199"/>
      <c r="AP280" s="199"/>
      <c r="AQ280" s="199"/>
      <c r="AR280" s="199"/>
      <c r="AS280" s="199"/>
      <c r="AT280" s="199"/>
      <c r="AU280" s="199"/>
      <c r="AV280" s="199"/>
      <c r="AW280" s="199"/>
      <c r="AX280" s="199"/>
      <c r="AY280" s="199"/>
      <c r="AZ280" s="199"/>
      <c r="BA280" s="199"/>
      <c r="BD280" s="163">
        <f>SUM(BD276:BI279)</f>
        <v>0</v>
      </c>
      <c r="BE280" s="163"/>
      <c r="BF280" s="163"/>
      <c r="BG280" s="163"/>
      <c r="BH280" s="163"/>
      <c r="BI280" s="163"/>
      <c r="BJ280" s="137"/>
      <c r="BK280" s="163">
        <f>SUM(BK276:BP279)</f>
        <v>0</v>
      </c>
      <c r="BL280" s="163"/>
      <c r="BM280" s="163"/>
      <c r="BN280" s="163"/>
      <c r="BO280" s="163"/>
      <c r="BP280" s="163"/>
      <c r="BQ280" s="137"/>
      <c r="BR280" s="101"/>
      <c r="BS280" s="101"/>
      <c r="BT280" s="137"/>
      <c r="BU280" s="137"/>
      <c r="BV280" s="137"/>
      <c r="BW280" s="137"/>
    </row>
    <row r="281" spans="1:75" ht="15" customHeight="1" hidden="1" outlineLevel="1" thickTop="1">
      <c r="A281" s="140"/>
      <c r="B281" s="138"/>
      <c r="C281" s="167"/>
      <c r="D281" s="149"/>
      <c r="E281" s="149"/>
      <c r="F281" s="149"/>
      <c r="G281" s="149"/>
      <c r="H281" s="149"/>
      <c r="I281" s="149"/>
      <c r="J281" s="149"/>
      <c r="K281" s="149"/>
      <c r="L281" s="149"/>
      <c r="M281" s="149"/>
      <c r="N281" s="149"/>
      <c r="O281" s="149"/>
      <c r="P281" s="149"/>
      <c r="Q281" s="149"/>
      <c r="R281" s="149"/>
      <c r="S281" s="149"/>
      <c r="AI281" s="140"/>
      <c r="AJ281" s="166"/>
      <c r="AK281" s="167"/>
      <c r="AL281" s="149"/>
      <c r="AM281" s="149"/>
      <c r="AN281" s="149"/>
      <c r="AO281" s="149"/>
      <c r="AP281" s="149"/>
      <c r="AQ281" s="149"/>
      <c r="AR281" s="149"/>
      <c r="AS281" s="149"/>
      <c r="AT281" s="149"/>
      <c r="AU281" s="149"/>
      <c r="AV281" s="149"/>
      <c r="AW281" s="149"/>
      <c r="AX281" s="149"/>
      <c r="AY281" s="149"/>
      <c r="AZ281" s="149"/>
      <c r="BA281" s="149"/>
      <c r="BT281" s="136"/>
      <c r="BU281" s="136"/>
      <c r="BV281" s="136"/>
      <c r="BW281" s="136"/>
    </row>
    <row r="282" spans="1:75" ht="15" customHeight="1" hidden="1" outlineLevel="1">
      <c r="A282" s="140"/>
      <c r="B282" s="138"/>
      <c r="C282" s="167" t="s">
        <v>531</v>
      </c>
      <c r="D282" s="149"/>
      <c r="E282" s="149"/>
      <c r="F282" s="149"/>
      <c r="G282" s="149"/>
      <c r="H282" s="149"/>
      <c r="I282" s="149"/>
      <c r="J282" s="149"/>
      <c r="K282" s="149"/>
      <c r="L282" s="149"/>
      <c r="M282" s="149"/>
      <c r="N282" s="149"/>
      <c r="O282" s="149"/>
      <c r="P282" s="149"/>
      <c r="Q282" s="149"/>
      <c r="R282" s="149"/>
      <c r="S282" s="149"/>
      <c r="AI282" s="140"/>
      <c r="AJ282" s="166"/>
      <c r="AK282" s="167" t="s">
        <v>562</v>
      </c>
      <c r="AL282" s="149"/>
      <c r="AM282" s="149"/>
      <c r="AN282" s="149"/>
      <c r="AO282" s="149"/>
      <c r="AP282" s="149"/>
      <c r="AQ282" s="149"/>
      <c r="AR282" s="149"/>
      <c r="AS282" s="149"/>
      <c r="AT282" s="149"/>
      <c r="AU282" s="149"/>
      <c r="AV282" s="149"/>
      <c r="AW282" s="149"/>
      <c r="AX282" s="149"/>
      <c r="AY282" s="149"/>
      <c r="AZ282" s="149"/>
      <c r="BA282" s="149"/>
      <c r="BT282" s="136"/>
      <c r="BU282" s="136"/>
      <c r="BV282" s="136"/>
      <c r="BW282" s="136"/>
    </row>
    <row r="283" spans="1:75" ht="15" customHeight="1" hidden="1" outlineLevel="1">
      <c r="A283" s="140"/>
      <c r="B283" s="138"/>
      <c r="C283" s="216" t="s">
        <v>563</v>
      </c>
      <c r="D283" s="149"/>
      <c r="E283" s="149"/>
      <c r="F283" s="149"/>
      <c r="G283" s="149"/>
      <c r="H283" s="149"/>
      <c r="I283" s="149"/>
      <c r="J283" s="149"/>
      <c r="K283" s="149"/>
      <c r="L283" s="149"/>
      <c r="M283" s="149"/>
      <c r="N283" s="149"/>
      <c r="O283" s="149"/>
      <c r="P283" s="149"/>
      <c r="Q283" s="149"/>
      <c r="R283" s="149"/>
      <c r="S283" s="149"/>
      <c r="AC283" s="157"/>
      <c r="AD283" s="157"/>
      <c r="AE283" s="157"/>
      <c r="AF283" s="157"/>
      <c r="AG283" s="157"/>
      <c r="AH283" s="157"/>
      <c r="AI283" s="140"/>
      <c r="AJ283" s="166"/>
      <c r="AK283" s="216" t="s">
        <v>564</v>
      </c>
      <c r="AL283" s="149"/>
      <c r="AM283" s="149"/>
      <c r="AN283" s="149"/>
      <c r="AO283" s="149"/>
      <c r="AP283" s="149"/>
      <c r="AQ283" s="149"/>
      <c r="AR283" s="149"/>
      <c r="AS283" s="149"/>
      <c r="AT283" s="149"/>
      <c r="AU283" s="149"/>
      <c r="AV283" s="149"/>
      <c r="AW283" s="149"/>
      <c r="AX283" s="149"/>
      <c r="AY283" s="149"/>
      <c r="AZ283" s="149"/>
      <c r="BA283" s="149"/>
      <c r="BK283" s="157"/>
      <c r="BL283" s="157"/>
      <c r="BM283" s="157"/>
      <c r="BN283" s="157"/>
      <c r="BO283" s="157"/>
      <c r="BP283" s="157"/>
      <c r="BT283" s="136"/>
      <c r="BU283" s="136"/>
      <c r="BV283" s="136"/>
      <c r="BW283" s="136"/>
    </row>
    <row r="284" spans="1:75" ht="15" customHeight="1" hidden="1" outlineLevel="1">
      <c r="A284" s="140"/>
      <c r="B284" s="138"/>
      <c r="C284" s="216" t="s">
        <v>565</v>
      </c>
      <c r="D284" s="149"/>
      <c r="E284" s="149"/>
      <c r="F284" s="149"/>
      <c r="G284" s="149"/>
      <c r="H284" s="149"/>
      <c r="I284" s="149"/>
      <c r="J284" s="149"/>
      <c r="K284" s="149"/>
      <c r="L284" s="149"/>
      <c r="M284" s="149"/>
      <c r="N284" s="149"/>
      <c r="O284" s="149"/>
      <c r="P284" s="149"/>
      <c r="Q284" s="149"/>
      <c r="R284" s="149"/>
      <c r="S284" s="149"/>
      <c r="AC284" s="157"/>
      <c r="AD284" s="157"/>
      <c r="AE284" s="157"/>
      <c r="AF284" s="157"/>
      <c r="AG284" s="157"/>
      <c r="AH284" s="157"/>
      <c r="AI284" s="140"/>
      <c r="AJ284" s="166"/>
      <c r="AK284" s="216" t="s">
        <v>566</v>
      </c>
      <c r="AL284" s="149"/>
      <c r="AM284" s="149"/>
      <c r="AN284" s="149"/>
      <c r="AO284" s="149"/>
      <c r="AP284" s="149"/>
      <c r="AQ284" s="149"/>
      <c r="AR284" s="149"/>
      <c r="AS284" s="149"/>
      <c r="AT284" s="149"/>
      <c r="AU284" s="149"/>
      <c r="AV284" s="149"/>
      <c r="AW284" s="149"/>
      <c r="AX284" s="149"/>
      <c r="AY284" s="149"/>
      <c r="AZ284" s="149"/>
      <c r="BA284" s="149"/>
      <c r="BK284" s="157"/>
      <c r="BL284" s="157"/>
      <c r="BM284" s="157"/>
      <c r="BN284" s="157"/>
      <c r="BO284" s="157"/>
      <c r="BP284" s="157"/>
      <c r="BT284" s="136"/>
      <c r="BU284" s="136"/>
      <c r="BV284" s="136"/>
      <c r="BW284" s="136"/>
    </row>
    <row r="285" spans="1:75" ht="15" customHeight="1" hidden="1" outlineLevel="1">
      <c r="A285" s="140"/>
      <c r="B285" s="138"/>
      <c r="C285" s="216" t="s">
        <v>567</v>
      </c>
      <c r="D285" s="149"/>
      <c r="E285" s="149"/>
      <c r="F285" s="149"/>
      <c r="G285" s="149"/>
      <c r="H285" s="149"/>
      <c r="I285" s="149"/>
      <c r="J285" s="149"/>
      <c r="K285" s="149"/>
      <c r="L285" s="149"/>
      <c r="M285" s="149"/>
      <c r="N285" s="149"/>
      <c r="O285" s="149"/>
      <c r="P285" s="149"/>
      <c r="Q285" s="149"/>
      <c r="R285" s="149"/>
      <c r="S285" s="149"/>
      <c r="AC285" s="157"/>
      <c r="AD285" s="157"/>
      <c r="AE285" s="157"/>
      <c r="AF285" s="157"/>
      <c r="AG285" s="157"/>
      <c r="AH285" s="157"/>
      <c r="AI285" s="140"/>
      <c r="AJ285" s="166"/>
      <c r="AK285" s="167" t="s">
        <v>568</v>
      </c>
      <c r="AL285" s="149"/>
      <c r="AM285" s="149"/>
      <c r="AN285" s="149"/>
      <c r="AO285" s="149"/>
      <c r="AP285" s="149"/>
      <c r="AQ285" s="149"/>
      <c r="AR285" s="149"/>
      <c r="AS285" s="149"/>
      <c r="AT285" s="149"/>
      <c r="AU285" s="149"/>
      <c r="AV285" s="149"/>
      <c r="AW285" s="149"/>
      <c r="AX285" s="149"/>
      <c r="AY285" s="149"/>
      <c r="AZ285" s="149"/>
      <c r="BA285" s="149"/>
      <c r="BK285" s="157"/>
      <c r="BL285" s="157"/>
      <c r="BM285" s="157"/>
      <c r="BN285" s="157"/>
      <c r="BO285" s="157"/>
      <c r="BP285" s="157"/>
      <c r="BT285" s="136"/>
      <c r="BU285" s="136"/>
      <c r="BV285" s="136"/>
      <c r="BW285" s="136"/>
    </row>
    <row r="286" spans="1:75" ht="15" customHeight="1" hidden="1" outlineLevel="1">
      <c r="A286" s="140">
        <f>IF(B286&lt;&gt;"",COUNTIF($B$8:B286,"."),"")</f>
      </c>
      <c r="B286" s="138"/>
      <c r="C286" s="167"/>
      <c r="D286" s="215"/>
      <c r="E286" s="215"/>
      <c r="F286" s="215"/>
      <c r="G286" s="215"/>
      <c r="H286" s="215"/>
      <c r="I286" s="215"/>
      <c r="J286" s="215"/>
      <c r="K286" s="215"/>
      <c r="L286" s="215"/>
      <c r="M286" s="215"/>
      <c r="N286" s="215"/>
      <c r="O286" s="215"/>
      <c r="P286" s="215"/>
      <c r="Q286" s="215"/>
      <c r="R286" s="215"/>
      <c r="S286" s="215"/>
      <c r="T286" s="215"/>
      <c r="U286" s="215"/>
      <c r="AI286" s="140"/>
      <c r="AJ286" s="166"/>
      <c r="AK286" s="167"/>
      <c r="AL286" s="215"/>
      <c r="AM286" s="215"/>
      <c r="AN286" s="215"/>
      <c r="AO286" s="215"/>
      <c r="AP286" s="215"/>
      <c r="AQ286" s="215"/>
      <c r="AR286" s="215"/>
      <c r="AS286" s="215"/>
      <c r="AT286" s="215"/>
      <c r="AU286" s="215"/>
      <c r="AV286" s="215"/>
      <c r="AW286" s="215"/>
      <c r="AX286" s="215"/>
      <c r="AY286" s="215"/>
      <c r="AZ286" s="215"/>
      <c r="BA286" s="215"/>
      <c r="BB286" s="215"/>
      <c r="BC286" s="215"/>
      <c r="BT286" s="136"/>
      <c r="BU286" s="136"/>
      <c r="BV286" s="136"/>
      <c r="BW286" s="136"/>
    </row>
    <row r="287" spans="1:55" ht="15" customHeight="1" hidden="1" outlineLevel="1">
      <c r="A287" s="87">
        <f>IF(B287&lt;&gt;"",COUNTIF($B$8:B287,"."),"")</f>
      </c>
      <c r="B287" s="134">
        <f>IF(AND(V298=0,AC298=0),"",".")</f>
      </c>
      <c r="C287" s="130" t="s">
        <v>569</v>
      </c>
      <c r="D287" s="215"/>
      <c r="E287" s="215"/>
      <c r="F287" s="215"/>
      <c r="G287" s="215"/>
      <c r="H287" s="215"/>
      <c r="I287" s="215"/>
      <c r="J287" s="215"/>
      <c r="K287" s="215"/>
      <c r="L287" s="215"/>
      <c r="M287" s="215"/>
      <c r="N287" s="215"/>
      <c r="O287" s="215"/>
      <c r="P287" s="215"/>
      <c r="Q287" s="215"/>
      <c r="R287" s="215"/>
      <c r="S287" s="215"/>
      <c r="T287" s="215"/>
      <c r="U287" s="215"/>
      <c r="AI287" s="87">
        <f>A287</f>
      </c>
      <c r="AJ287" s="100">
        <f>B287</f>
      </c>
      <c r="AK287" s="130" t="s">
        <v>570</v>
      </c>
      <c r="AL287" s="215"/>
      <c r="AM287" s="215"/>
      <c r="AN287" s="215"/>
      <c r="AO287" s="215"/>
      <c r="AP287" s="215"/>
      <c r="AQ287" s="215"/>
      <c r="AR287" s="215"/>
      <c r="AS287" s="215"/>
      <c r="AT287" s="215"/>
      <c r="AU287" s="215"/>
      <c r="AV287" s="215"/>
      <c r="AW287" s="215"/>
      <c r="AX287" s="215"/>
      <c r="AY287" s="215"/>
      <c r="AZ287" s="215"/>
      <c r="BA287" s="215"/>
      <c r="BB287" s="215"/>
      <c r="BC287" s="215"/>
    </row>
    <row r="288" spans="1:69" ht="29.25" customHeight="1" hidden="1" outlineLevel="1">
      <c r="A288" s="87">
        <f>IF(B288&lt;&gt;"",COUNTIF($B$8:B288,"."),"")</f>
      </c>
      <c r="C288" s="126"/>
      <c r="D288" s="215"/>
      <c r="E288" s="215"/>
      <c r="F288" s="215"/>
      <c r="G288" s="215"/>
      <c r="H288" s="215"/>
      <c r="I288" s="215"/>
      <c r="J288" s="215"/>
      <c r="K288" s="215"/>
      <c r="L288" s="215"/>
      <c r="M288" s="215"/>
      <c r="N288" s="215"/>
      <c r="O288" s="215"/>
      <c r="P288" s="215"/>
      <c r="Q288" s="215"/>
      <c r="R288" s="215"/>
      <c r="S288" s="215"/>
      <c r="T288" s="215"/>
      <c r="U288" s="215"/>
      <c r="V288" s="150" t="str">
        <f>V205</f>
        <v>31/12/2012
VND</v>
      </c>
      <c r="W288" s="151"/>
      <c r="X288" s="151"/>
      <c r="Y288" s="151"/>
      <c r="Z288" s="151"/>
      <c r="AA288" s="151"/>
      <c r="AB288" s="143"/>
      <c r="AC288" s="150" t="str">
        <f>AC205</f>
        <v>30/6/2013
VND</v>
      </c>
      <c r="AD288" s="151"/>
      <c r="AE288" s="151"/>
      <c r="AF288" s="151"/>
      <c r="AG288" s="151"/>
      <c r="AH288" s="151"/>
      <c r="AI288" s="87"/>
      <c r="AJ288" s="100"/>
      <c r="AL288" s="215"/>
      <c r="AM288" s="215"/>
      <c r="AN288" s="215"/>
      <c r="AO288" s="215"/>
      <c r="AP288" s="215"/>
      <c r="AQ288" s="215"/>
      <c r="AR288" s="215"/>
      <c r="AS288" s="215"/>
      <c r="AT288" s="215"/>
      <c r="AU288" s="215"/>
      <c r="AV288" s="215"/>
      <c r="AW288" s="215"/>
      <c r="AX288" s="215"/>
      <c r="AY288" s="215"/>
      <c r="AZ288" s="215"/>
      <c r="BA288" s="215"/>
      <c r="BB288" s="215"/>
      <c r="BC288" s="215"/>
      <c r="BD288" s="150" t="str">
        <f>BD205</f>
        <v>30/06/2009            VND</v>
      </c>
      <c r="BE288" s="151"/>
      <c r="BF288" s="151"/>
      <c r="BG288" s="151"/>
      <c r="BH288" s="151"/>
      <c r="BI288" s="151"/>
      <c r="BJ288" s="143"/>
      <c r="BK288" s="150" t="str">
        <f>BK205</f>
        <v>01/01/2009            VND</v>
      </c>
      <c r="BL288" s="151"/>
      <c r="BM288" s="151"/>
      <c r="BN288" s="151"/>
      <c r="BO288" s="151"/>
      <c r="BP288" s="151"/>
      <c r="BQ288" s="152"/>
    </row>
    <row r="289" spans="1:69" ht="15" customHeight="1" hidden="1" outlineLevel="1">
      <c r="A289" s="87">
        <f>IF(B289&lt;&gt;"",COUNTIF($B$8:B289,"."),"")</f>
      </c>
      <c r="C289" s="155" t="s">
        <v>571</v>
      </c>
      <c r="D289" s="215"/>
      <c r="E289" s="215"/>
      <c r="F289" s="215"/>
      <c r="G289" s="215"/>
      <c r="H289" s="215"/>
      <c r="I289" s="215"/>
      <c r="J289" s="215"/>
      <c r="K289" s="215"/>
      <c r="L289" s="215"/>
      <c r="M289" s="215"/>
      <c r="N289" s="215"/>
      <c r="O289" s="215"/>
      <c r="P289" s="215"/>
      <c r="Q289" s="215"/>
      <c r="R289" s="215"/>
      <c r="S289" s="215"/>
      <c r="T289" s="215"/>
      <c r="U289" s="215"/>
      <c r="V289" s="185">
        <f>'[1]CDKT'!O58</f>
        <v>0</v>
      </c>
      <c r="W289" s="185"/>
      <c r="X289" s="185"/>
      <c r="Y289" s="185"/>
      <c r="Z289" s="185"/>
      <c r="AA289" s="185"/>
      <c r="AC289" s="185">
        <f>'[1]CDKT'!U58</f>
        <v>0</v>
      </c>
      <c r="AD289" s="185"/>
      <c r="AE289" s="185"/>
      <c r="AF289" s="185"/>
      <c r="AG289" s="185"/>
      <c r="AH289" s="185"/>
      <c r="AI289" s="87"/>
      <c r="AJ289" s="100"/>
      <c r="AK289" s="155" t="s">
        <v>572</v>
      </c>
      <c r="AL289" s="155"/>
      <c r="AM289" s="215"/>
      <c r="AN289" s="215"/>
      <c r="AO289" s="215"/>
      <c r="AP289" s="215"/>
      <c r="AQ289" s="215"/>
      <c r="AR289" s="215"/>
      <c r="AS289" s="215"/>
      <c r="AT289" s="215"/>
      <c r="AU289" s="215"/>
      <c r="AV289" s="215"/>
      <c r="AW289" s="215"/>
      <c r="AX289" s="215"/>
      <c r="AY289" s="215"/>
      <c r="AZ289" s="215"/>
      <c r="BA289" s="215"/>
      <c r="BB289" s="215"/>
      <c r="BC289" s="215"/>
      <c r="BD289" s="185">
        <f aca="true" t="shared" si="3" ref="BD289:BD296">V289</f>
        <v>0</v>
      </c>
      <c r="BE289" s="185"/>
      <c r="BF289" s="185"/>
      <c r="BG289" s="185"/>
      <c r="BH289" s="185"/>
      <c r="BI289" s="185"/>
      <c r="BK289" s="185">
        <f aca="true" t="shared" si="4" ref="BK289:BK296">AC289</f>
        <v>0</v>
      </c>
      <c r="BL289" s="185"/>
      <c r="BM289" s="185"/>
      <c r="BN289" s="185"/>
      <c r="BO289" s="185"/>
      <c r="BP289" s="185"/>
      <c r="BQ289" s="143"/>
    </row>
    <row r="290" spans="1:69" ht="15" customHeight="1" hidden="1" outlineLevel="1">
      <c r="A290" s="87">
        <f>IF(B290&lt;&gt;"",COUNTIF($B$8:B290,"."),"")</f>
      </c>
      <c r="C290" s="155" t="s">
        <v>573</v>
      </c>
      <c r="D290" s="215"/>
      <c r="E290" s="215"/>
      <c r="F290" s="215"/>
      <c r="G290" s="215"/>
      <c r="H290" s="215"/>
      <c r="I290" s="215"/>
      <c r="J290" s="215"/>
      <c r="K290" s="215"/>
      <c r="L290" s="215"/>
      <c r="M290" s="215"/>
      <c r="N290" s="215"/>
      <c r="O290" s="215"/>
      <c r="P290" s="215"/>
      <c r="Q290" s="215"/>
      <c r="R290" s="215"/>
      <c r="S290" s="215"/>
      <c r="T290" s="215"/>
      <c r="U290" s="215"/>
      <c r="V290" s="185">
        <f>'[1]CDKT'!O59</f>
        <v>0</v>
      </c>
      <c r="W290" s="185"/>
      <c r="X290" s="185"/>
      <c r="Y290" s="185"/>
      <c r="Z290" s="185"/>
      <c r="AA290" s="185"/>
      <c r="AC290" s="185">
        <f>'[1]CDKT'!U59</f>
        <v>0</v>
      </c>
      <c r="AD290" s="185"/>
      <c r="AE290" s="185"/>
      <c r="AF290" s="185"/>
      <c r="AG290" s="185"/>
      <c r="AH290" s="185"/>
      <c r="AI290" s="87"/>
      <c r="AJ290" s="100"/>
      <c r="AK290" s="155" t="s">
        <v>574</v>
      </c>
      <c r="AL290" s="155"/>
      <c r="AM290" s="215"/>
      <c r="AN290" s="215"/>
      <c r="AO290" s="215"/>
      <c r="AP290" s="215"/>
      <c r="AQ290" s="215"/>
      <c r="AR290" s="215"/>
      <c r="AS290" s="215"/>
      <c r="AT290" s="215"/>
      <c r="AU290" s="215"/>
      <c r="AV290" s="215"/>
      <c r="AW290" s="215"/>
      <c r="AX290" s="215"/>
      <c r="AY290" s="215"/>
      <c r="AZ290" s="215"/>
      <c r="BA290" s="215"/>
      <c r="BB290" s="215"/>
      <c r="BC290" s="215"/>
      <c r="BD290" s="185">
        <f t="shared" si="3"/>
        <v>0</v>
      </c>
      <c r="BE290" s="185"/>
      <c r="BF290" s="185"/>
      <c r="BG290" s="185"/>
      <c r="BH290" s="185"/>
      <c r="BI290" s="185"/>
      <c r="BK290" s="185">
        <f t="shared" si="4"/>
        <v>0</v>
      </c>
      <c r="BL290" s="185"/>
      <c r="BM290" s="185"/>
      <c r="BN290" s="185"/>
      <c r="BO290" s="185"/>
      <c r="BP290" s="185"/>
      <c r="BQ290" s="143"/>
    </row>
    <row r="291" spans="1:69" ht="15" customHeight="1" hidden="1" outlineLevel="1">
      <c r="A291" s="87">
        <f>IF(B291&lt;&gt;"",COUNTIF($B$8:B291,"."),"")</f>
      </c>
      <c r="C291" s="155" t="s">
        <v>575</v>
      </c>
      <c r="D291" s="215"/>
      <c r="E291" s="215"/>
      <c r="F291" s="215"/>
      <c r="G291" s="215"/>
      <c r="H291" s="215"/>
      <c r="I291" s="215"/>
      <c r="J291" s="215"/>
      <c r="K291" s="215"/>
      <c r="L291" s="215"/>
      <c r="M291" s="215"/>
      <c r="N291" s="215"/>
      <c r="O291" s="215"/>
      <c r="P291" s="215"/>
      <c r="Q291" s="215"/>
      <c r="R291" s="215"/>
      <c r="S291" s="215"/>
      <c r="T291" s="215"/>
      <c r="U291" s="215"/>
      <c r="V291" s="185">
        <f>'[1]CDKT'!O60</f>
        <v>0</v>
      </c>
      <c r="W291" s="185"/>
      <c r="X291" s="185"/>
      <c r="Y291" s="185"/>
      <c r="Z291" s="185"/>
      <c r="AA291" s="185"/>
      <c r="AC291" s="185">
        <f>'[1]CDKT'!U60</f>
        <v>0</v>
      </c>
      <c r="AD291" s="185"/>
      <c r="AE291" s="185"/>
      <c r="AF291" s="185"/>
      <c r="AG291" s="185"/>
      <c r="AH291" s="185"/>
      <c r="AI291" s="87"/>
      <c r="AJ291" s="100"/>
      <c r="AK291" s="155" t="s">
        <v>576</v>
      </c>
      <c r="AL291" s="155"/>
      <c r="AM291" s="215"/>
      <c r="AN291" s="215"/>
      <c r="AO291" s="215"/>
      <c r="AP291" s="215"/>
      <c r="AQ291" s="215"/>
      <c r="AR291" s="215"/>
      <c r="AS291" s="215"/>
      <c r="AT291" s="215"/>
      <c r="AU291" s="215"/>
      <c r="AV291" s="215"/>
      <c r="AW291" s="215"/>
      <c r="AX291" s="215"/>
      <c r="AY291" s="215"/>
      <c r="AZ291" s="215"/>
      <c r="BA291" s="215"/>
      <c r="BB291" s="215"/>
      <c r="BC291" s="215"/>
      <c r="BD291" s="185">
        <f t="shared" si="3"/>
        <v>0</v>
      </c>
      <c r="BE291" s="185"/>
      <c r="BF291" s="185"/>
      <c r="BG291" s="185"/>
      <c r="BH291" s="185"/>
      <c r="BI291" s="185"/>
      <c r="BK291" s="185">
        <f t="shared" si="4"/>
        <v>0</v>
      </c>
      <c r="BL291" s="185"/>
      <c r="BM291" s="185"/>
      <c r="BN291" s="185"/>
      <c r="BO291" s="185"/>
      <c r="BP291" s="185"/>
      <c r="BQ291" s="143"/>
    </row>
    <row r="292" spans="1:69" ht="15" customHeight="1" hidden="1" outlineLevel="1">
      <c r="A292" s="87">
        <f>IF(B292&lt;&gt;"",COUNTIF($B$8:B292,"."),"")</f>
      </c>
      <c r="C292" s="155" t="s">
        <v>577</v>
      </c>
      <c r="D292" s="215"/>
      <c r="E292" s="215"/>
      <c r="F292" s="215"/>
      <c r="G292" s="215"/>
      <c r="H292" s="215"/>
      <c r="I292" s="215"/>
      <c r="J292" s="215"/>
      <c r="K292" s="215"/>
      <c r="L292" s="215"/>
      <c r="M292" s="215"/>
      <c r="N292" s="215"/>
      <c r="O292" s="215"/>
      <c r="P292" s="215"/>
      <c r="Q292" s="215"/>
      <c r="R292" s="215"/>
      <c r="S292" s="215"/>
      <c r="T292" s="215"/>
      <c r="U292" s="215"/>
      <c r="V292" s="185">
        <f>'[1]CDKT'!O61</f>
        <v>0</v>
      </c>
      <c r="W292" s="185"/>
      <c r="X292" s="185"/>
      <c r="Y292" s="185"/>
      <c r="Z292" s="185"/>
      <c r="AA292" s="185"/>
      <c r="AC292" s="185">
        <f>'[1]CDKT'!U61</f>
        <v>0</v>
      </c>
      <c r="AD292" s="185"/>
      <c r="AE292" s="185"/>
      <c r="AF292" s="185"/>
      <c r="AG292" s="185"/>
      <c r="AH292" s="185"/>
      <c r="AI292" s="87"/>
      <c r="AJ292" s="100"/>
      <c r="AK292" s="155" t="s">
        <v>578</v>
      </c>
      <c r="AL292" s="155"/>
      <c r="AM292" s="215"/>
      <c r="AN292" s="215"/>
      <c r="AO292" s="215"/>
      <c r="AP292" s="215"/>
      <c r="AQ292" s="215"/>
      <c r="AR292" s="215"/>
      <c r="AS292" s="215"/>
      <c r="AT292" s="215"/>
      <c r="AU292" s="215"/>
      <c r="AV292" s="215"/>
      <c r="AW292" s="215"/>
      <c r="AX292" s="215"/>
      <c r="AY292" s="215"/>
      <c r="AZ292" s="215"/>
      <c r="BA292" s="215"/>
      <c r="BB292" s="215"/>
      <c r="BC292" s="215"/>
      <c r="BD292" s="185">
        <f t="shared" si="3"/>
        <v>0</v>
      </c>
      <c r="BE292" s="185"/>
      <c r="BF292" s="185"/>
      <c r="BG292" s="185"/>
      <c r="BH292" s="185"/>
      <c r="BI292" s="185"/>
      <c r="BK292" s="185">
        <f t="shared" si="4"/>
        <v>0</v>
      </c>
      <c r="BL292" s="185"/>
      <c r="BM292" s="185"/>
      <c r="BN292" s="185"/>
      <c r="BO292" s="185"/>
      <c r="BP292" s="185"/>
      <c r="BQ292" s="143"/>
    </row>
    <row r="293" spans="1:69" ht="15" customHeight="1" hidden="1" outlineLevel="1">
      <c r="A293" s="87">
        <f>IF(B293&lt;&gt;"",COUNTIF($B$8:B293,"."),"")</f>
      </c>
      <c r="C293" s="155" t="s">
        <v>579</v>
      </c>
      <c r="D293" s="215"/>
      <c r="E293" s="215"/>
      <c r="F293" s="215"/>
      <c r="G293" s="215"/>
      <c r="H293" s="215"/>
      <c r="I293" s="215"/>
      <c r="J293" s="215"/>
      <c r="K293" s="215"/>
      <c r="L293" s="215"/>
      <c r="M293" s="215"/>
      <c r="N293" s="215"/>
      <c r="O293" s="215"/>
      <c r="P293" s="215"/>
      <c r="Q293" s="215"/>
      <c r="R293" s="215"/>
      <c r="S293" s="215"/>
      <c r="T293" s="215"/>
      <c r="U293" s="215"/>
      <c r="V293" s="185">
        <f>'[1]CDKT'!O62</f>
        <v>0</v>
      </c>
      <c r="W293" s="185"/>
      <c r="X293" s="185"/>
      <c r="Y293" s="185"/>
      <c r="Z293" s="185"/>
      <c r="AA293" s="185"/>
      <c r="AC293" s="185">
        <f>'[1]CDKT'!U62</f>
        <v>0</v>
      </c>
      <c r="AD293" s="185"/>
      <c r="AE293" s="185"/>
      <c r="AF293" s="185"/>
      <c r="AG293" s="185"/>
      <c r="AH293" s="185"/>
      <c r="AI293" s="87"/>
      <c r="AJ293" s="100"/>
      <c r="AK293" s="155" t="s">
        <v>580</v>
      </c>
      <c r="AL293" s="155"/>
      <c r="AM293" s="215"/>
      <c r="AN293" s="215"/>
      <c r="AO293" s="215"/>
      <c r="AP293" s="215"/>
      <c r="AQ293" s="215"/>
      <c r="AR293" s="215"/>
      <c r="AS293" s="215"/>
      <c r="AT293" s="215"/>
      <c r="AU293" s="215"/>
      <c r="AV293" s="215"/>
      <c r="AW293" s="215"/>
      <c r="AX293" s="215"/>
      <c r="AY293" s="215"/>
      <c r="AZ293" s="215"/>
      <c r="BA293" s="215"/>
      <c r="BB293" s="215"/>
      <c r="BC293" s="215"/>
      <c r="BD293" s="185">
        <f t="shared" si="3"/>
        <v>0</v>
      </c>
      <c r="BE293" s="185"/>
      <c r="BF293" s="185"/>
      <c r="BG293" s="185"/>
      <c r="BH293" s="185"/>
      <c r="BI293" s="185"/>
      <c r="BK293" s="185">
        <f t="shared" si="4"/>
        <v>0</v>
      </c>
      <c r="BL293" s="185"/>
      <c r="BM293" s="185"/>
      <c r="BN293" s="185"/>
      <c r="BO293" s="185"/>
      <c r="BP293" s="185"/>
      <c r="BQ293" s="143"/>
    </row>
    <row r="294" spans="1:69" ht="15" customHeight="1" hidden="1" outlineLevel="1">
      <c r="A294" s="87">
        <f>IF(B294&lt;&gt;"",COUNTIF($B$8:B294,"."),"")</f>
      </c>
      <c r="C294" s="155" t="s">
        <v>581</v>
      </c>
      <c r="D294" s="215"/>
      <c r="E294" s="215"/>
      <c r="F294" s="215"/>
      <c r="G294" s="215"/>
      <c r="H294" s="215"/>
      <c r="I294" s="215"/>
      <c r="J294" s="217"/>
      <c r="K294" s="217"/>
      <c r="L294" s="217"/>
      <c r="M294" s="217"/>
      <c r="N294" s="217"/>
      <c r="O294" s="217"/>
      <c r="P294" s="217"/>
      <c r="Q294" s="217"/>
      <c r="R294" s="217"/>
      <c r="S294" s="217"/>
      <c r="T294" s="217"/>
      <c r="U294" s="217"/>
      <c r="V294" s="185">
        <f>'[1]CDKT'!O63</f>
        <v>0</v>
      </c>
      <c r="W294" s="185"/>
      <c r="X294" s="185"/>
      <c r="Y294" s="185"/>
      <c r="Z294" s="185"/>
      <c r="AA294" s="185"/>
      <c r="AC294" s="185">
        <f>'[1]CDKT'!U63</f>
        <v>0</v>
      </c>
      <c r="AD294" s="185"/>
      <c r="AE294" s="185"/>
      <c r="AF294" s="185"/>
      <c r="AG294" s="185"/>
      <c r="AH294" s="185"/>
      <c r="AI294" s="87"/>
      <c r="AJ294" s="100"/>
      <c r="AK294" s="155" t="s">
        <v>582</v>
      </c>
      <c r="AL294" s="155"/>
      <c r="AM294" s="215"/>
      <c r="AN294" s="215"/>
      <c r="AO294" s="215"/>
      <c r="AP294" s="215"/>
      <c r="AQ294" s="215"/>
      <c r="AR294" s="217"/>
      <c r="AS294" s="217"/>
      <c r="AT294" s="217"/>
      <c r="AU294" s="217"/>
      <c r="AV294" s="217"/>
      <c r="AW294" s="217"/>
      <c r="AX294" s="217"/>
      <c r="AY294" s="217"/>
      <c r="AZ294" s="217"/>
      <c r="BA294" s="217"/>
      <c r="BB294" s="217"/>
      <c r="BC294" s="217"/>
      <c r="BD294" s="185">
        <f t="shared" si="3"/>
        <v>0</v>
      </c>
      <c r="BE294" s="185"/>
      <c r="BF294" s="185"/>
      <c r="BG294" s="185"/>
      <c r="BH294" s="185"/>
      <c r="BI294" s="185"/>
      <c r="BK294" s="185">
        <f t="shared" si="4"/>
        <v>0</v>
      </c>
      <c r="BL294" s="185"/>
      <c r="BM294" s="185"/>
      <c r="BN294" s="185"/>
      <c r="BO294" s="185"/>
      <c r="BP294" s="185"/>
      <c r="BQ294" s="143"/>
    </row>
    <row r="295" spans="1:69" ht="15" customHeight="1" hidden="1" outlineLevel="1">
      <c r="A295" s="87">
        <f>IF(B295&lt;&gt;"",COUNTIF($B$8:B295,"."),"")</f>
      </c>
      <c r="C295" s="155" t="s">
        <v>583</v>
      </c>
      <c r="E295" s="215"/>
      <c r="F295" s="215"/>
      <c r="G295" s="215"/>
      <c r="H295" s="215"/>
      <c r="I295" s="215"/>
      <c r="J295" s="217"/>
      <c r="K295" s="217"/>
      <c r="L295" s="217"/>
      <c r="M295" s="217"/>
      <c r="N295" s="217"/>
      <c r="O295" s="217"/>
      <c r="P295" s="217"/>
      <c r="Q295" s="217"/>
      <c r="R295" s="217"/>
      <c r="S295" s="217"/>
      <c r="T295" s="217"/>
      <c r="U295" s="217"/>
      <c r="V295" s="185">
        <f>'[1]CDKT'!O64</f>
        <v>0</v>
      </c>
      <c r="W295" s="185"/>
      <c r="X295" s="185"/>
      <c r="Y295" s="185"/>
      <c r="Z295" s="185"/>
      <c r="AA295" s="185"/>
      <c r="AC295" s="185">
        <f>'[1]CDKT'!U64</f>
        <v>0</v>
      </c>
      <c r="AD295" s="185"/>
      <c r="AE295" s="185"/>
      <c r="AF295" s="185"/>
      <c r="AG295" s="185"/>
      <c r="AH295" s="185"/>
      <c r="AI295" s="87"/>
      <c r="AJ295" s="100"/>
      <c r="AK295" s="155" t="s">
        <v>584</v>
      </c>
      <c r="AL295" s="155"/>
      <c r="AM295" s="215"/>
      <c r="AN295" s="215"/>
      <c r="AO295" s="215"/>
      <c r="AP295" s="215"/>
      <c r="AQ295" s="215"/>
      <c r="AR295" s="217"/>
      <c r="AS295" s="217"/>
      <c r="AT295" s="217"/>
      <c r="AU295" s="217"/>
      <c r="AV295" s="217"/>
      <c r="AW295" s="217"/>
      <c r="AX295" s="217"/>
      <c r="AY295" s="217"/>
      <c r="AZ295" s="217"/>
      <c r="BA295" s="217"/>
      <c r="BB295" s="217"/>
      <c r="BC295" s="217"/>
      <c r="BD295" s="185">
        <f t="shared" si="3"/>
        <v>0</v>
      </c>
      <c r="BE295" s="185"/>
      <c r="BF295" s="185"/>
      <c r="BG295" s="185"/>
      <c r="BH295" s="185"/>
      <c r="BI295" s="185"/>
      <c r="BK295" s="185">
        <f t="shared" si="4"/>
        <v>0</v>
      </c>
      <c r="BL295" s="185"/>
      <c r="BM295" s="185"/>
      <c r="BN295" s="185"/>
      <c r="BO295" s="185"/>
      <c r="BP295" s="185"/>
      <c r="BQ295" s="143"/>
    </row>
    <row r="296" spans="1:69" ht="15" customHeight="1" hidden="1" outlineLevel="1">
      <c r="A296" s="87">
        <f>IF(B296&lt;&gt;"",COUNTIF($B$8:B296,"."),"")</f>
      </c>
      <c r="C296" s="155" t="s">
        <v>585</v>
      </c>
      <c r="E296" s="215"/>
      <c r="F296" s="215"/>
      <c r="G296" s="215"/>
      <c r="H296" s="215"/>
      <c r="I296" s="215"/>
      <c r="J296" s="217"/>
      <c r="K296" s="217"/>
      <c r="L296" s="217"/>
      <c r="M296" s="217"/>
      <c r="N296" s="217"/>
      <c r="O296" s="217"/>
      <c r="P296" s="217"/>
      <c r="Q296" s="217"/>
      <c r="R296" s="217"/>
      <c r="S296" s="217"/>
      <c r="T296" s="217"/>
      <c r="U296" s="217"/>
      <c r="V296" s="185">
        <f>'[1]CDKT'!O65</f>
        <v>0</v>
      </c>
      <c r="W296" s="185"/>
      <c r="X296" s="185"/>
      <c r="Y296" s="185"/>
      <c r="Z296" s="185"/>
      <c r="AA296" s="185"/>
      <c r="AC296" s="185">
        <f>'[1]CDKT'!U65</f>
        <v>0</v>
      </c>
      <c r="AD296" s="185"/>
      <c r="AE296" s="185"/>
      <c r="AF296" s="185"/>
      <c r="AG296" s="185"/>
      <c r="AH296" s="185"/>
      <c r="AI296" s="87"/>
      <c r="AJ296" s="100"/>
      <c r="AK296" s="155" t="s">
        <v>586</v>
      </c>
      <c r="AL296" s="155"/>
      <c r="AM296" s="215"/>
      <c r="AN296" s="215"/>
      <c r="AO296" s="215"/>
      <c r="AP296" s="215"/>
      <c r="AQ296" s="215"/>
      <c r="AR296" s="217"/>
      <c r="AS296" s="217"/>
      <c r="AT296" s="217"/>
      <c r="AU296" s="217"/>
      <c r="AV296" s="217"/>
      <c r="AW296" s="217"/>
      <c r="AX296" s="217"/>
      <c r="AY296" s="217"/>
      <c r="AZ296" s="217"/>
      <c r="BA296" s="217"/>
      <c r="BB296" s="217"/>
      <c r="BC296" s="217"/>
      <c r="BD296" s="185">
        <f t="shared" si="3"/>
        <v>0</v>
      </c>
      <c r="BE296" s="185"/>
      <c r="BF296" s="185"/>
      <c r="BG296" s="185"/>
      <c r="BH296" s="185"/>
      <c r="BI296" s="185"/>
      <c r="BK296" s="185">
        <f t="shared" si="4"/>
        <v>0</v>
      </c>
      <c r="BL296" s="185"/>
      <c r="BM296" s="185"/>
      <c r="BN296" s="185"/>
      <c r="BO296" s="185"/>
      <c r="BP296" s="185"/>
      <c r="BQ296" s="143"/>
    </row>
    <row r="297" spans="1:68" ht="15" customHeight="1" hidden="1" outlineLevel="1">
      <c r="A297" s="87">
        <f>IF(B297&lt;&gt;"",COUNTIF($B$8:B297,"."),"")</f>
      </c>
      <c r="C297" s="155"/>
      <c r="D297" s="218"/>
      <c r="E297" s="215"/>
      <c r="F297" s="215"/>
      <c r="G297" s="215"/>
      <c r="H297" s="215"/>
      <c r="I297" s="215"/>
      <c r="J297" s="219"/>
      <c r="K297" s="219"/>
      <c r="L297" s="219"/>
      <c r="M297" s="219"/>
      <c r="N297" s="219"/>
      <c r="O297" s="219"/>
      <c r="P297" s="219"/>
      <c r="Q297" s="219"/>
      <c r="R297" s="219"/>
      <c r="S297" s="219"/>
      <c r="T297" s="219"/>
      <c r="U297" s="219"/>
      <c r="AI297" s="87"/>
      <c r="AJ297" s="100"/>
      <c r="AK297" s="155"/>
      <c r="AL297" s="218"/>
      <c r="AM297" s="215"/>
      <c r="AN297" s="215"/>
      <c r="AO297" s="215"/>
      <c r="AP297" s="215"/>
      <c r="AQ297" s="215"/>
      <c r="AR297" s="219"/>
      <c r="AS297" s="219"/>
      <c r="AT297" s="219"/>
      <c r="AU297" s="219"/>
      <c r="AV297" s="219"/>
      <c r="AW297" s="219"/>
      <c r="AX297" s="219"/>
      <c r="AY297" s="219"/>
      <c r="AZ297" s="219"/>
      <c r="BA297" s="219"/>
      <c r="BB297" s="219"/>
      <c r="BC297" s="219"/>
      <c r="BD297" s="160"/>
      <c r="BE297" s="160"/>
      <c r="BF297" s="160"/>
      <c r="BG297" s="160"/>
      <c r="BH297" s="160"/>
      <c r="BI297" s="160"/>
      <c r="BK297" s="160"/>
      <c r="BL297" s="160"/>
      <c r="BM297" s="160"/>
      <c r="BN297" s="160"/>
      <c r="BO297" s="160"/>
      <c r="BP297" s="160"/>
    </row>
    <row r="298" spans="1:75" s="162" customFormat="1" ht="15" customHeight="1" hidden="1" outlineLevel="1" thickBot="1">
      <c r="A298" s="87">
        <f>IF(B298&lt;&gt;"",COUNTIF($B$8:B298,"."),"")</f>
      </c>
      <c r="B298" s="134"/>
      <c r="C298" s="161" t="s">
        <v>504</v>
      </c>
      <c r="D298" s="220"/>
      <c r="E298" s="221"/>
      <c r="F298" s="221"/>
      <c r="G298" s="221"/>
      <c r="H298" s="221"/>
      <c r="I298" s="221"/>
      <c r="J298" s="222"/>
      <c r="K298" s="222"/>
      <c r="L298" s="222"/>
      <c r="M298" s="222"/>
      <c r="N298" s="222"/>
      <c r="O298" s="222"/>
      <c r="P298" s="222"/>
      <c r="Q298" s="222"/>
      <c r="R298" s="222"/>
      <c r="S298" s="222"/>
      <c r="T298" s="222"/>
      <c r="U298" s="222"/>
      <c r="V298" s="163">
        <f>SUM(V289:AA297)</f>
        <v>0</v>
      </c>
      <c r="W298" s="163"/>
      <c r="X298" s="163"/>
      <c r="Y298" s="163"/>
      <c r="Z298" s="163"/>
      <c r="AA298" s="163"/>
      <c r="AB298" s="137"/>
      <c r="AC298" s="163">
        <f>SUM(AC289:AH297)</f>
        <v>0</v>
      </c>
      <c r="AD298" s="163"/>
      <c r="AE298" s="163"/>
      <c r="AF298" s="163"/>
      <c r="AG298" s="163"/>
      <c r="AH298" s="163"/>
      <c r="AI298" s="87"/>
      <c r="AJ298" s="100"/>
      <c r="AK298" s="161" t="s">
        <v>505</v>
      </c>
      <c r="AL298" s="220"/>
      <c r="AM298" s="221"/>
      <c r="AN298" s="221"/>
      <c r="AO298" s="221"/>
      <c r="AP298" s="221"/>
      <c r="AQ298" s="221"/>
      <c r="AR298" s="222"/>
      <c r="AS298" s="222"/>
      <c r="AT298" s="222"/>
      <c r="AU298" s="222"/>
      <c r="AV298" s="222"/>
      <c r="AW298" s="222"/>
      <c r="AX298" s="222"/>
      <c r="AY298" s="222"/>
      <c r="AZ298" s="222"/>
      <c r="BA298" s="222"/>
      <c r="BB298" s="222"/>
      <c r="BC298" s="222"/>
      <c r="BD298" s="163">
        <f>SUM(BD289:BI297)</f>
        <v>0</v>
      </c>
      <c r="BE298" s="163"/>
      <c r="BF298" s="163"/>
      <c r="BG298" s="163"/>
      <c r="BH298" s="163"/>
      <c r="BI298" s="163"/>
      <c r="BJ298" s="137"/>
      <c r="BK298" s="163">
        <f>SUM(BK289:BP297)</f>
        <v>0</v>
      </c>
      <c r="BL298" s="163"/>
      <c r="BM298" s="163"/>
      <c r="BN298" s="163"/>
      <c r="BO298" s="163"/>
      <c r="BP298" s="163"/>
      <c r="BQ298" s="137"/>
      <c r="BR298" s="101"/>
      <c r="BS298" s="101"/>
      <c r="BT298" s="137"/>
      <c r="BU298" s="137"/>
      <c r="BV298" s="137"/>
      <c r="BW298" s="137"/>
    </row>
    <row r="299" spans="1:71" ht="15" customHeight="1" hidden="1" outlineLevel="1" thickTop="1">
      <c r="A299" s="87">
        <f>IF(B299&lt;&gt;"",COUNTIF($B$8:B299,"."),"")</f>
      </c>
      <c r="D299" s="223"/>
      <c r="E299" s="215"/>
      <c r="F299" s="215"/>
      <c r="G299" s="215"/>
      <c r="H299" s="215"/>
      <c r="I299" s="215"/>
      <c r="J299" s="224"/>
      <c r="K299" s="224"/>
      <c r="L299" s="224"/>
      <c r="M299" s="224"/>
      <c r="N299" s="224"/>
      <c r="O299" s="224"/>
      <c r="P299" s="224"/>
      <c r="Q299" s="224"/>
      <c r="R299" s="224"/>
      <c r="S299" s="224"/>
      <c r="T299" s="224"/>
      <c r="U299" s="224"/>
      <c r="V299" s="195"/>
      <c r="W299" s="195"/>
      <c r="X299" s="195"/>
      <c r="Y299" s="195"/>
      <c r="Z299" s="195"/>
      <c r="AA299" s="195"/>
      <c r="AB299" s="195"/>
      <c r="AC299" s="195"/>
      <c r="AD299" s="195"/>
      <c r="AE299" s="195"/>
      <c r="AF299" s="195"/>
      <c r="AG299" s="195"/>
      <c r="AH299" s="195"/>
      <c r="AI299" s="87"/>
      <c r="AJ299" s="100"/>
      <c r="AL299" s="223"/>
      <c r="AM299" s="215"/>
      <c r="AN299" s="215"/>
      <c r="AO299" s="215"/>
      <c r="AP299" s="215"/>
      <c r="AQ299" s="215"/>
      <c r="AR299" s="224"/>
      <c r="AS299" s="224"/>
      <c r="AT299" s="224"/>
      <c r="AU299" s="224"/>
      <c r="AV299" s="224"/>
      <c r="AW299" s="224"/>
      <c r="AX299" s="224"/>
      <c r="AY299" s="224"/>
      <c r="AZ299" s="224"/>
      <c r="BA299" s="224"/>
      <c r="BB299" s="224"/>
      <c r="BC299" s="224"/>
      <c r="BD299" s="195"/>
      <c r="BE299" s="195"/>
      <c r="BF299" s="195"/>
      <c r="BG299" s="195"/>
      <c r="BH299" s="195"/>
      <c r="BI299" s="195"/>
      <c r="BJ299" s="195"/>
      <c r="BK299" s="195"/>
      <c r="BL299" s="195"/>
      <c r="BM299" s="195"/>
      <c r="BN299" s="195"/>
      <c r="BO299" s="195"/>
      <c r="BP299" s="195"/>
      <c r="BQ299" s="195"/>
      <c r="BR299" s="225"/>
      <c r="BS299" s="225"/>
    </row>
    <row r="300" spans="1:71" ht="42.75" customHeight="1" hidden="1" outlineLevel="1">
      <c r="A300" s="87">
        <f>IF(B300&lt;&gt;"",COUNTIF($B$8:B300,"."),"")</f>
      </c>
      <c r="C300" s="226" t="s">
        <v>587</v>
      </c>
      <c r="D300" s="226"/>
      <c r="E300" s="226"/>
      <c r="F300" s="226"/>
      <c r="G300" s="226"/>
      <c r="H300" s="226"/>
      <c r="I300" s="226"/>
      <c r="J300" s="226"/>
      <c r="K300" s="226"/>
      <c r="L300" s="226"/>
      <c r="M300" s="226"/>
      <c r="N300" s="226"/>
      <c r="O300" s="226"/>
      <c r="P300" s="226"/>
      <c r="Q300" s="226"/>
      <c r="R300" s="226"/>
      <c r="S300" s="226"/>
      <c r="T300" s="226"/>
      <c r="U300" s="226"/>
      <c r="V300" s="226"/>
      <c r="W300" s="226"/>
      <c r="X300" s="226"/>
      <c r="Y300" s="226"/>
      <c r="Z300" s="226"/>
      <c r="AA300" s="226"/>
      <c r="AB300" s="226"/>
      <c r="AC300" s="226"/>
      <c r="AD300" s="226"/>
      <c r="AE300" s="226"/>
      <c r="AF300" s="226"/>
      <c r="AG300" s="226"/>
      <c r="AH300" s="226"/>
      <c r="AI300" s="87"/>
      <c r="AJ300" s="100"/>
      <c r="AK300" s="226" t="s">
        <v>588</v>
      </c>
      <c r="AL300" s="226"/>
      <c r="AM300" s="226"/>
      <c r="AN300" s="226"/>
      <c r="AO300" s="226"/>
      <c r="AP300" s="226"/>
      <c r="AQ300" s="226"/>
      <c r="AR300" s="226"/>
      <c r="AS300" s="226"/>
      <c r="AT300" s="226"/>
      <c r="AU300" s="226"/>
      <c r="AV300" s="226"/>
      <c r="AW300" s="226"/>
      <c r="AX300" s="226"/>
      <c r="AY300" s="226"/>
      <c r="AZ300" s="226"/>
      <c r="BA300" s="226"/>
      <c r="BB300" s="226"/>
      <c r="BC300" s="226"/>
      <c r="BD300" s="226"/>
      <c r="BE300" s="226"/>
      <c r="BF300" s="226"/>
      <c r="BG300" s="226"/>
      <c r="BH300" s="226"/>
      <c r="BI300" s="226"/>
      <c r="BJ300" s="226"/>
      <c r="BK300" s="226"/>
      <c r="BL300" s="226"/>
      <c r="BM300" s="226"/>
      <c r="BN300" s="226"/>
      <c r="BO300" s="226"/>
      <c r="BP300" s="226"/>
      <c r="BQ300" s="227"/>
      <c r="BR300" s="225"/>
      <c r="BS300" s="225"/>
    </row>
    <row r="301" spans="1:75" ht="15" customHeight="1" hidden="1" outlineLevel="1">
      <c r="A301" s="87">
        <f>IF(B301&lt;&gt;"",COUNTIF($B$8:B301,"."),"")</f>
      </c>
      <c r="D301" s="215"/>
      <c r="E301" s="215"/>
      <c r="F301" s="215"/>
      <c r="G301" s="215"/>
      <c r="H301" s="215"/>
      <c r="I301" s="215"/>
      <c r="J301" s="215"/>
      <c r="K301" s="215"/>
      <c r="L301" s="215"/>
      <c r="M301" s="215"/>
      <c r="N301" s="215"/>
      <c r="O301" s="215"/>
      <c r="P301" s="215"/>
      <c r="Q301" s="215"/>
      <c r="R301" s="215"/>
      <c r="S301" s="215"/>
      <c r="T301" s="215"/>
      <c r="U301" s="215"/>
      <c r="AI301" s="87"/>
      <c r="AJ301" s="100"/>
      <c r="AL301" s="215"/>
      <c r="AM301" s="215"/>
      <c r="AN301" s="215"/>
      <c r="AO301" s="215"/>
      <c r="AP301" s="215"/>
      <c r="AQ301" s="215"/>
      <c r="AR301" s="215"/>
      <c r="AS301" s="215"/>
      <c r="AT301" s="215"/>
      <c r="AU301" s="215"/>
      <c r="AV301" s="215"/>
      <c r="AW301" s="215"/>
      <c r="AX301" s="215"/>
      <c r="AY301" s="215"/>
      <c r="AZ301" s="215"/>
      <c r="BA301" s="215"/>
      <c r="BB301" s="215"/>
      <c r="BC301" s="215"/>
      <c r="BV301" s="136"/>
      <c r="BW301" s="136"/>
    </row>
    <row r="302" spans="1:75" ht="15" customHeight="1" hidden="1" outlineLevel="1">
      <c r="A302" s="87">
        <f>IF(B302&lt;&gt;"",COUNTIF($B$8:B302,"."),"")</f>
      </c>
      <c r="B302" s="134">
        <f>IF(AND(V307=0,AC307=0),"",".")</f>
      </c>
      <c r="C302" s="130" t="s">
        <v>589</v>
      </c>
      <c r="AI302" s="87">
        <f>A302</f>
      </c>
      <c r="AJ302" s="100">
        <f>B302</f>
      </c>
      <c r="AK302" s="130" t="s">
        <v>590</v>
      </c>
      <c r="BT302" s="136"/>
      <c r="BU302" s="136"/>
      <c r="BV302" s="136"/>
      <c r="BW302" s="136"/>
    </row>
    <row r="303" spans="1:75" ht="30" customHeight="1" hidden="1" outlineLevel="1">
      <c r="A303" s="87">
        <f>IF(B303&lt;&gt;"",COUNTIF($B$8:B303,"."),"")</f>
      </c>
      <c r="C303" s="126"/>
      <c r="D303" s="149"/>
      <c r="E303" s="149"/>
      <c r="F303" s="149"/>
      <c r="G303" s="149"/>
      <c r="H303" s="149"/>
      <c r="I303" s="149"/>
      <c r="J303" s="149"/>
      <c r="K303" s="149"/>
      <c r="L303" s="149"/>
      <c r="M303" s="149"/>
      <c r="N303" s="149"/>
      <c r="O303" s="149"/>
      <c r="P303" s="149"/>
      <c r="Q303" s="149"/>
      <c r="R303" s="149"/>
      <c r="S303" s="149"/>
      <c r="V303" s="150" t="str">
        <f>V205</f>
        <v>31/12/2012
VND</v>
      </c>
      <c r="W303" s="151"/>
      <c r="X303" s="151"/>
      <c r="Y303" s="151"/>
      <c r="Z303" s="151"/>
      <c r="AA303" s="151"/>
      <c r="AB303" s="143"/>
      <c r="AC303" s="150" t="str">
        <f>AC205</f>
        <v>30/6/2013
VND</v>
      </c>
      <c r="AD303" s="151"/>
      <c r="AE303" s="151"/>
      <c r="AF303" s="151"/>
      <c r="AG303" s="151"/>
      <c r="AH303" s="151"/>
      <c r="AI303" s="87"/>
      <c r="AJ303" s="100"/>
      <c r="AK303" s="126"/>
      <c r="AL303" s="149"/>
      <c r="AM303" s="149"/>
      <c r="AN303" s="149"/>
      <c r="AO303" s="149"/>
      <c r="AP303" s="149"/>
      <c r="AQ303" s="149"/>
      <c r="AR303" s="149"/>
      <c r="AS303" s="149"/>
      <c r="AT303" s="149"/>
      <c r="AU303" s="149"/>
      <c r="AV303" s="149"/>
      <c r="AW303" s="149"/>
      <c r="AX303" s="149"/>
      <c r="AY303" s="149"/>
      <c r="AZ303" s="149"/>
      <c r="BA303" s="149"/>
      <c r="BD303" s="150" t="str">
        <f>BD205</f>
        <v>30/06/2009            VND</v>
      </c>
      <c r="BE303" s="151"/>
      <c r="BF303" s="151"/>
      <c r="BG303" s="151"/>
      <c r="BH303" s="151"/>
      <c r="BI303" s="151"/>
      <c r="BJ303" s="143"/>
      <c r="BK303" s="150" t="str">
        <f>BK205</f>
        <v>01/01/2009            VND</v>
      </c>
      <c r="BL303" s="151"/>
      <c r="BM303" s="151"/>
      <c r="BN303" s="151"/>
      <c r="BO303" s="151"/>
      <c r="BP303" s="151"/>
      <c r="BQ303" s="152"/>
      <c r="BR303" s="184"/>
      <c r="BS303" s="184"/>
      <c r="BT303" s="136"/>
      <c r="BU303" s="136"/>
      <c r="BV303" s="136"/>
      <c r="BW303" s="136"/>
    </row>
    <row r="304" spans="1:75" ht="15" customHeight="1" hidden="1" outlineLevel="1">
      <c r="A304" s="87">
        <f>IF(B304&lt;&gt;"",COUNTIF($B$8:B304,"."),"")</f>
      </c>
      <c r="C304" s="155" t="s">
        <v>591</v>
      </c>
      <c r="D304" s="138"/>
      <c r="E304" s="138"/>
      <c r="F304" s="138"/>
      <c r="G304" s="138"/>
      <c r="H304" s="138"/>
      <c r="I304" s="138"/>
      <c r="J304" s="138"/>
      <c r="K304" s="138"/>
      <c r="L304" s="138"/>
      <c r="M304" s="138"/>
      <c r="N304" s="138"/>
      <c r="O304" s="138"/>
      <c r="P304" s="138"/>
      <c r="Q304" s="138"/>
      <c r="R304" s="138"/>
      <c r="S304" s="138"/>
      <c r="V304" s="228">
        <v>0</v>
      </c>
      <c r="W304" s="228"/>
      <c r="X304" s="228"/>
      <c r="Y304" s="228"/>
      <c r="Z304" s="228"/>
      <c r="AA304" s="228"/>
      <c r="AB304" s="143"/>
      <c r="AC304" s="185">
        <v>0</v>
      </c>
      <c r="AD304" s="185"/>
      <c r="AE304" s="185"/>
      <c r="AF304" s="185"/>
      <c r="AG304" s="185"/>
      <c r="AH304" s="185"/>
      <c r="AI304" s="87"/>
      <c r="AJ304" s="100"/>
      <c r="AK304" s="155" t="s">
        <v>592</v>
      </c>
      <c r="AL304" s="138"/>
      <c r="AM304" s="138"/>
      <c r="AN304" s="138"/>
      <c r="AO304" s="138"/>
      <c r="AP304" s="138"/>
      <c r="AQ304" s="138"/>
      <c r="AR304" s="138"/>
      <c r="AS304" s="138"/>
      <c r="AT304" s="138"/>
      <c r="AU304" s="138"/>
      <c r="AV304" s="138"/>
      <c r="AW304" s="138"/>
      <c r="AX304" s="138"/>
      <c r="AY304" s="138"/>
      <c r="AZ304" s="138"/>
      <c r="BA304" s="138"/>
      <c r="BD304" s="185">
        <f>V304</f>
        <v>0</v>
      </c>
      <c r="BE304" s="185"/>
      <c r="BF304" s="185"/>
      <c r="BG304" s="185"/>
      <c r="BH304" s="185"/>
      <c r="BI304" s="185"/>
      <c r="BJ304" s="143"/>
      <c r="BK304" s="185">
        <f>AC304</f>
        <v>0</v>
      </c>
      <c r="BL304" s="185"/>
      <c r="BM304" s="185"/>
      <c r="BN304" s="185"/>
      <c r="BO304" s="185"/>
      <c r="BP304" s="185"/>
      <c r="BQ304" s="143"/>
      <c r="BT304" s="136"/>
      <c r="BU304" s="136"/>
      <c r="BV304" s="136"/>
      <c r="BW304" s="136"/>
    </row>
    <row r="305" spans="1:75" ht="15" customHeight="1" hidden="1" outlineLevel="1">
      <c r="A305" s="87">
        <f>IF(B305&lt;&gt;"",COUNTIF($B$8:B305,"."),"")</f>
      </c>
      <c r="C305" s="155" t="s">
        <v>593</v>
      </c>
      <c r="D305" s="138"/>
      <c r="E305" s="138"/>
      <c r="F305" s="138"/>
      <c r="G305" s="138"/>
      <c r="H305" s="138"/>
      <c r="I305" s="138"/>
      <c r="J305" s="138"/>
      <c r="K305" s="138"/>
      <c r="L305" s="138"/>
      <c r="M305" s="138"/>
      <c r="N305" s="138"/>
      <c r="O305" s="138"/>
      <c r="P305" s="138"/>
      <c r="Q305" s="138"/>
      <c r="R305" s="138"/>
      <c r="S305" s="138"/>
      <c r="V305" s="185">
        <v>0</v>
      </c>
      <c r="W305" s="185"/>
      <c r="X305" s="185"/>
      <c r="Y305" s="185"/>
      <c r="Z305" s="185"/>
      <c r="AA305" s="185"/>
      <c r="AB305" s="143"/>
      <c r="AC305" s="185">
        <v>0</v>
      </c>
      <c r="AD305" s="185"/>
      <c r="AE305" s="185"/>
      <c r="AF305" s="185"/>
      <c r="AG305" s="185"/>
      <c r="AH305" s="185"/>
      <c r="AI305" s="87"/>
      <c r="AJ305" s="100"/>
      <c r="AK305" s="155" t="s">
        <v>544</v>
      </c>
      <c r="AL305" s="138"/>
      <c r="AM305" s="138"/>
      <c r="AN305" s="138"/>
      <c r="AO305" s="138"/>
      <c r="AP305" s="138"/>
      <c r="AQ305" s="138"/>
      <c r="AR305" s="138"/>
      <c r="AS305" s="138"/>
      <c r="AT305" s="138"/>
      <c r="AU305" s="138"/>
      <c r="AV305" s="138"/>
      <c r="AW305" s="138"/>
      <c r="AX305" s="138"/>
      <c r="AY305" s="138"/>
      <c r="AZ305" s="138"/>
      <c r="BA305" s="138"/>
      <c r="BD305" s="185">
        <f>V305</f>
        <v>0</v>
      </c>
      <c r="BE305" s="185"/>
      <c r="BF305" s="185"/>
      <c r="BG305" s="185"/>
      <c r="BH305" s="185"/>
      <c r="BI305" s="185"/>
      <c r="BJ305" s="143"/>
      <c r="BK305" s="185">
        <f>AC305</f>
        <v>0</v>
      </c>
      <c r="BL305" s="185"/>
      <c r="BM305" s="185"/>
      <c r="BN305" s="185"/>
      <c r="BO305" s="185"/>
      <c r="BP305" s="185"/>
      <c r="BQ305" s="143"/>
      <c r="BT305" s="136"/>
      <c r="BU305" s="136"/>
      <c r="BV305" s="136"/>
      <c r="BW305" s="136"/>
    </row>
    <row r="306" spans="1:75" ht="15" customHeight="1" hidden="1" outlineLevel="1">
      <c r="A306" s="87">
        <f>IF(B306&lt;&gt;"",COUNTIF($B$8:B306,"."),"")</f>
      </c>
      <c r="B306" s="138"/>
      <c r="C306" s="155"/>
      <c r="D306" s="149"/>
      <c r="V306" s="198"/>
      <c r="W306" s="198"/>
      <c r="X306" s="198"/>
      <c r="Y306" s="198"/>
      <c r="Z306" s="198"/>
      <c r="AA306" s="198"/>
      <c r="AB306" s="143"/>
      <c r="AC306" s="198"/>
      <c r="AD306" s="198"/>
      <c r="AE306" s="198"/>
      <c r="AF306" s="198"/>
      <c r="AG306" s="198"/>
      <c r="AH306" s="198"/>
      <c r="AI306" s="87"/>
      <c r="AJ306" s="100"/>
      <c r="AK306" s="155"/>
      <c r="AL306" s="149"/>
      <c r="BD306" s="198"/>
      <c r="BE306" s="198"/>
      <c r="BF306" s="198"/>
      <c r="BG306" s="198"/>
      <c r="BH306" s="198"/>
      <c r="BI306" s="198"/>
      <c r="BJ306" s="143"/>
      <c r="BK306" s="198"/>
      <c r="BL306" s="198"/>
      <c r="BM306" s="198"/>
      <c r="BN306" s="198"/>
      <c r="BO306" s="198"/>
      <c r="BP306" s="198"/>
      <c r="BQ306" s="195"/>
      <c r="BT306" s="136"/>
      <c r="BU306" s="136"/>
      <c r="BV306" s="136"/>
      <c r="BW306" s="136"/>
    </row>
    <row r="307" spans="1:75" s="162" customFormat="1" ht="15" customHeight="1" hidden="1" outlineLevel="1" thickBot="1">
      <c r="A307" s="87">
        <f>IF(B307&lt;&gt;"",COUNTIF($B$8:B307,"."),"")</f>
      </c>
      <c r="B307" s="134"/>
      <c r="C307" s="161" t="s">
        <v>504</v>
      </c>
      <c r="D307" s="199"/>
      <c r="V307" s="200">
        <f>SUM(V304:AA306)</f>
        <v>0</v>
      </c>
      <c r="W307" s="200"/>
      <c r="X307" s="200"/>
      <c r="Y307" s="200"/>
      <c r="Z307" s="200"/>
      <c r="AA307" s="200"/>
      <c r="AB307" s="99"/>
      <c r="AC307" s="200">
        <f>SUM(AC304:AH306)</f>
        <v>0</v>
      </c>
      <c r="AD307" s="200"/>
      <c r="AE307" s="200"/>
      <c r="AF307" s="200"/>
      <c r="AG307" s="200"/>
      <c r="AH307" s="200"/>
      <c r="AI307" s="87"/>
      <c r="AJ307" s="100"/>
      <c r="AK307" s="161" t="s">
        <v>505</v>
      </c>
      <c r="AL307" s="199"/>
      <c r="BD307" s="200">
        <f>V307</f>
        <v>0</v>
      </c>
      <c r="BE307" s="200"/>
      <c r="BF307" s="200"/>
      <c r="BG307" s="200"/>
      <c r="BH307" s="200"/>
      <c r="BI307" s="200"/>
      <c r="BJ307" s="99"/>
      <c r="BK307" s="200">
        <f>AC307</f>
        <v>0</v>
      </c>
      <c r="BL307" s="200"/>
      <c r="BM307" s="200"/>
      <c r="BN307" s="200"/>
      <c r="BO307" s="200"/>
      <c r="BP307" s="200"/>
      <c r="BQ307" s="99"/>
      <c r="BR307" s="101"/>
      <c r="BS307" s="101"/>
      <c r="BT307" s="137"/>
      <c r="BU307" s="137"/>
      <c r="BV307" s="137"/>
      <c r="BW307" s="137"/>
    </row>
    <row r="308" spans="1:75" ht="15" customHeight="1" hidden="1" outlineLevel="1" thickTop="1">
      <c r="A308" s="87">
        <f>IF(B308&lt;&gt;"",COUNTIF($B$8:B308,"."),"")</f>
      </c>
      <c r="D308" s="215"/>
      <c r="E308" s="215"/>
      <c r="F308" s="215"/>
      <c r="G308" s="215"/>
      <c r="H308" s="215"/>
      <c r="I308" s="215"/>
      <c r="J308" s="215"/>
      <c r="K308" s="215"/>
      <c r="L308" s="215"/>
      <c r="M308" s="215"/>
      <c r="N308" s="215"/>
      <c r="O308" s="215"/>
      <c r="P308" s="215"/>
      <c r="Q308" s="215"/>
      <c r="R308" s="215"/>
      <c r="S308" s="215"/>
      <c r="T308" s="215"/>
      <c r="U308" s="215"/>
      <c r="AI308" s="87"/>
      <c r="AJ308" s="100"/>
      <c r="AL308" s="215"/>
      <c r="AM308" s="215"/>
      <c r="AN308" s="215"/>
      <c r="AO308" s="215"/>
      <c r="AP308" s="215"/>
      <c r="AQ308" s="215"/>
      <c r="AR308" s="215"/>
      <c r="AS308" s="215"/>
      <c r="AT308" s="215"/>
      <c r="AU308" s="215"/>
      <c r="AV308" s="215"/>
      <c r="AW308" s="215"/>
      <c r="AX308" s="215"/>
      <c r="AY308" s="215"/>
      <c r="AZ308" s="215"/>
      <c r="BA308" s="215"/>
      <c r="BB308" s="215"/>
      <c r="BC308" s="215"/>
      <c r="BV308" s="136"/>
      <c r="BW308" s="136"/>
    </row>
    <row r="309" spans="1:75" ht="15" customHeight="1" hidden="1" outlineLevel="1">
      <c r="A309" s="87">
        <f>IF(B309&lt;&gt;"",COUNTIF($B$8:B309,"."),"")</f>
      </c>
      <c r="B309" s="134">
        <f>IF(AND(V314=0,AC314=0),"",".")</f>
      </c>
      <c r="C309" s="130" t="s">
        <v>594</v>
      </c>
      <c r="AI309" s="87">
        <f>A309</f>
      </c>
      <c r="AJ309" s="100">
        <f>B309</f>
      </c>
      <c r="AK309" s="130" t="s">
        <v>595</v>
      </c>
      <c r="BT309" s="136"/>
      <c r="BU309" s="136"/>
      <c r="BV309" s="136"/>
      <c r="BW309" s="136"/>
    </row>
    <row r="310" spans="1:75" ht="30" customHeight="1" hidden="1" outlineLevel="1">
      <c r="A310" s="87">
        <f>IF(B310&lt;&gt;"",COUNTIF($B$8:B310,"."),"")</f>
      </c>
      <c r="C310" s="126"/>
      <c r="D310" s="149"/>
      <c r="E310" s="149"/>
      <c r="F310" s="149"/>
      <c r="G310" s="149"/>
      <c r="H310" s="149"/>
      <c r="I310" s="149"/>
      <c r="J310" s="149"/>
      <c r="K310" s="149"/>
      <c r="L310" s="149"/>
      <c r="M310" s="149"/>
      <c r="N310" s="149"/>
      <c r="O310" s="149"/>
      <c r="P310" s="149"/>
      <c r="Q310" s="149"/>
      <c r="R310" s="149"/>
      <c r="S310" s="149"/>
      <c r="V310" s="150" t="str">
        <f>V205</f>
        <v>31/12/2012
VND</v>
      </c>
      <c r="W310" s="151"/>
      <c r="X310" s="151"/>
      <c r="Y310" s="151"/>
      <c r="Z310" s="151"/>
      <c r="AA310" s="151"/>
      <c r="AB310" s="143"/>
      <c r="AC310" s="150" t="str">
        <f>AC205</f>
        <v>30/6/2013
VND</v>
      </c>
      <c r="AD310" s="151"/>
      <c r="AE310" s="151"/>
      <c r="AF310" s="151"/>
      <c r="AG310" s="151"/>
      <c r="AH310" s="151"/>
      <c r="AI310" s="87"/>
      <c r="AJ310" s="100"/>
      <c r="AK310" s="126"/>
      <c r="AL310" s="149"/>
      <c r="AM310" s="149"/>
      <c r="AN310" s="149"/>
      <c r="AO310" s="149"/>
      <c r="AP310" s="149"/>
      <c r="AQ310" s="149"/>
      <c r="AR310" s="149"/>
      <c r="AS310" s="149"/>
      <c r="AT310" s="149"/>
      <c r="AU310" s="149"/>
      <c r="AV310" s="149"/>
      <c r="AW310" s="149"/>
      <c r="AX310" s="149"/>
      <c r="AY310" s="149"/>
      <c r="AZ310" s="149"/>
      <c r="BA310" s="149"/>
      <c r="BD310" s="150" t="str">
        <f>BD205</f>
        <v>30/06/2009            VND</v>
      </c>
      <c r="BE310" s="151"/>
      <c r="BF310" s="151"/>
      <c r="BG310" s="151"/>
      <c r="BH310" s="151"/>
      <c r="BI310" s="151"/>
      <c r="BJ310" s="143"/>
      <c r="BK310" s="150" t="str">
        <f>BK205</f>
        <v>01/01/2009            VND</v>
      </c>
      <c r="BL310" s="151"/>
      <c r="BM310" s="151"/>
      <c r="BN310" s="151"/>
      <c r="BO310" s="151"/>
      <c r="BP310" s="151"/>
      <c r="BQ310" s="152"/>
      <c r="BR310" s="184"/>
      <c r="BS310" s="184"/>
      <c r="BT310" s="136"/>
      <c r="BU310" s="136"/>
      <c r="BV310" s="136"/>
      <c r="BW310" s="136"/>
    </row>
    <row r="311" spans="1:75" ht="15" customHeight="1" hidden="1" outlineLevel="1">
      <c r="A311" s="87">
        <f>IF(B311&lt;&gt;"",COUNTIF($B$8:B311,"."),"")</f>
      </c>
      <c r="C311" s="155" t="s">
        <v>596</v>
      </c>
      <c r="D311" s="138"/>
      <c r="E311" s="138"/>
      <c r="F311" s="138"/>
      <c r="G311" s="138"/>
      <c r="H311" s="138"/>
      <c r="I311" s="138"/>
      <c r="J311" s="138"/>
      <c r="K311" s="138"/>
      <c r="L311" s="138"/>
      <c r="M311" s="138"/>
      <c r="N311" s="138"/>
      <c r="O311" s="138"/>
      <c r="P311" s="138"/>
      <c r="Q311" s="138"/>
      <c r="R311" s="138"/>
      <c r="S311" s="138"/>
      <c r="V311" s="185">
        <v>0</v>
      </c>
      <c r="W311" s="185"/>
      <c r="X311" s="185"/>
      <c r="Y311" s="185"/>
      <c r="Z311" s="185"/>
      <c r="AA311" s="185"/>
      <c r="AB311" s="143"/>
      <c r="AC311" s="185">
        <v>0</v>
      </c>
      <c r="AD311" s="185"/>
      <c r="AE311" s="185"/>
      <c r="AF311" s="185"/>
      <c r="AG311" s="185"/>
      <c r="AH311" s="185"/>
      <c r="AI311" s="87"/>
      <c r="AJ311" s="100"/>
      <c r="AK311" s="155" t="s">
        <v>597</v>
      </c>
      <c r="AL311" s="138"/>
      <c r="AM311" s="138"/>
      <c r="AN311" s="138"/>
      <c r="AO311" s="138"/>
      <c r="AP311" s="138"/>
      <c r="AQ311" s="138"/>
      <c r="AR311" s="138"/>
      <c r="AS311" s="138"/>
      <c r="AT311" s="138"/>
      <c r="AU311" s="138"/>
      <c r="AV311" s="138"/>
      <c r="AW311" s="138"/>
      <c r="AX311" s="138"/>
      <c r="AY311" s="138"/>
      <c r="AZ311" s="138"/>
      <c r="BA311" s="138"/>
      <c r="BD311" s="185">
        <f>V311</f>
        <v>0</v>
      </c>
      <c r="BE311" s="185"/>
      <c r="BF311" s="185"/>
      <c r="BG311" s="185"/>
      <c r="BH311" s="185"/>
      <c r="BI311" s="185"/>
      <c r="BJ311" s="143"/>
      <c r="BK311" s="185">
        <f>AC311</f>
        <v>0</v>
      </c>
      <c r="BL311" s="185"/>
      <c r="BM311" s="185"/>
      <c r="BN311" s="185"/>
      <c r="BO311" s="185"/>
      <c r="BP311" s="185"/>
      <c r="BQ311" s="143"/>
      <c r="BT311" s="136"/>
      <c r="BU311" s="136"/>
      <c r="BV311" s="136"/>
      <c r="BW311" s="136"/>
    </row>
    <row r="312" spans="1:75" ht="15" customHeight="1" hidden="1" outlineLevel="1">
      <c r="A312" s="87">
        <f>IF(B312&lt;&gt;"",COUNTIF($B$8:B312,"."),"")</f>
      </c>
      <c r="C312" s="155" t="s">
        <v>598</v>
      </c>
      <c r="D312" s="138"/>
      <c r="E312" s="138"/>
      <c r="F312" s="138"/>
      <c r="G312" s="138"/>
      <c r="H312" s="138"/>
      <c r="I312" s="138"/>
      <c r="J312" s="138"/>
      <c r="K312" s="138"/>
      <c r="L312" s="138"/>
      <c r="M312" s="138"/>
      <c r="N312" s="138"/>
      <c r="O312" s="138"/>
      <c r="P312" s="138"/>
      <c r="Q312" s="138"/>
      <c r="R312" s="138"/>
      <c r="S312" s="138"/>
      <c r="V312" s="185">
        <v>0</v>
      </c>
      <c r="W312" s="185"/>
      <c r="X312" s="185"/>
      <c r="Y312" s="185"/>
      <c r="Z312" s="185"/>
      <c r="AA312" s="185"/>
      <c r="AB312" s="143"/>
      <c r="AC312" s="185">
        <v>0</v>
      </c>
      <c r="AD312" s="185"/>
      <c r="AE312" s="185"/>
      <c r="AF312" s="185"/>
      <c r="AG312" s="185"/>
      <c r="AH312" s="185"/>
      <c r="AI312" s="87"/>
      <c r="AJ312" s="100"/>
      <c r="AK312" s="155" t="s">
        <v>544</v>
      </c>
      <c r="AL312" s="138"/>
      <c r="AM312" s="138"/>
      <c r="AN312" s="138"/>
      <c r="AO312" s="138"/>
      <c r="AP312" s="138"/>
      <c r="AQ312" s="138"/>
      <c r="AR312" s="138"/>
      <c r="AS312" s="138"/>
      <c r="AT312" s="138"/>
      <c r="AU312" s="138"/>
      <c r="AV312" s="138"/>
      <c r="AW312" s="138"/>
      <c r="AX312" s="138"/>
      <c r="AY312" s="138"/>
      <c r="AZ312" s="138"/>
      <c r="BA312" s="138"/>
      <c r="BD312" s="185">
        <f>V312</f>
        <v>0</v>
      </c>
      <c r="BE312" s="185"/>
      <c r="BF312" s="185"/>
      <c r="BG312" s="185"/>
      <c r="BH312" s="185"/>
      <c r="BI312" s="185"/>
      <c r="BJ312" s="143"/>
      <c r="BK312" s="185">
        <f>AC312</f>
        <v>0</v>
      </c>
      <c r="BL312" s="185"/>
      <c r="BM312" s="185"/>
      <c r="BN312" s="185"/>
      <c r="BO312" s="185"/>
      <c r="BP312" s="185"/>
      <c r="BQ312" s="143"/>
      <c r="BT312" s="136"/>
      <c r="BU312" s="136"/>
      <c r="BV312" s="136"/>
      <c r="BW312" s="136"/>
    </row>
    <row r="313" spans="1:75" ht="15" customHeight="1" hidden="1" outlineLevel="1">
      <c r="A313" s="87">
        <f>IF(B313&lt;&gt;"",COUNTIF($B$8:B313,"."),"")</f>
      </c>
      <c r="B313" s="138"/>
      <c r="C313" s="155"/>
      <c r="D313" s="149"/>
      <c r="V313" s="198"/>
      <c r="W313" s="198"/>
      <c r="X313" s="198"/>
      <c r="Y313" s="198"/>
      <c r="Z313" s="198"/>
      <c r="AA313" s="198"/>
      <c r="AB313" s="143"/>
      <c r="AC313" s="198"/>
      <c r="AD313" s="198"/>
      <c r="AE313" s="198"/>
      <c r="AF313" s="198"/>
      <c r="AG313" s="198"/>
      <c r="AH313" s="198"/>
      <c r="AI313" s="87"/>
      <c r="AJ313" s="100"/>
      <c r="AK313" s="155"/>
      <c r="AL313" s="149"/>
      <c r="BD313" s="198"/>
      <c r="BE313" s="198"/>
      <c r="BF313" s="198"/>
      <c r="BG313" s="198"/>
      <c r="BH313" s="198"/>
      <c r="BI313" s="198"/>
      <c r="BJ313" s="143"/>
      <c r="BK313" s="198"/>
      <c r="BL313" s="198"/>
      <c r="BM313" s="198"/>
      <c r="BN313" s="198"/>
      <c r="BO313" s="198"/>
      <c r="BP313" s="198"/>
      <c r="BQ313" s="195"/>
      <c r="BT313" s="136"/>
      <c r="BU313" s="136"/>
      <c r="BV313" s="136"/>
      <c r="BW313" s="136"/>
    </row>
    <row r="314" spans="1:75" s="162" customFormat="1" ht="15" customHeight="1" hidden="1" outlineLevel="1" thickBot="1">
      <c r="A314" s="87">
        <f>IF(B314&lt;&gt;"",COUNTIF($B$8:B314,"."),"")</f>
      </c>
      <c r="B314" s="134"/>
      <c r="C314" s="161" t="s">
        <v>504</v>
      </c>
      <c r="D314" s="199"/>
      <c r="V314" s="200">
        <f>SUM(V311:AA313)</f>
        <v>0</v>
      </c>
      <c r="W314" s="200"/>
      <c r="X314" s="200"/>
      <c r="Y314" s="200"/>
      <c r="Z314" s="200"/>
      <c r="AA314" s="200"/>
      <c r="AB314" s="99"/>
      <c r="AC314" s="200">
        <f>SUM(AC311:AH313)</f>
        <v>0</v>
      </c>
      <c r="AD314" s="200"/>
      <c r="AE314" s="200"/>
      <c r="AF314" s="200"/>
      <c r="AG314" s="200"/>
      <c r="AH314" s="200"/>
      <c r="AI314" s="87"/>
      <c r="AJ314" s="100"/>
      <c r="AK314" s="161" t="s">
        <v>505</v>
      </c>
      <c r="AL314" s="199"/>
      <c r="BD314" s="200">
        <f>V314</f>
        <v>0</v>
      </c>
      <c r="BE314" s="200"/>
      <c r="BF314" s="200"/>
      <c r="BG314" s="200"/>
      <c r="BH314" s="200"/>
      <c r="BI314" s="200"/>
      <c r="BJ314" s="99"/>
      <c r="BK314" s="200">
        <f>AC314</f>
        <v>0</v>
      </c>
      <c r="BL314" s="200"/>
      <c r="BM314" s="200"/>
      <c r="BN314" s="200"/>
      <c r="BO314" s="200"/>
      <c r="BP314" s="200"/>
      <c r="BQ314" s="99"/>
      <c r="BR314" s="101"/>
      <c r="BS314" s="101"/>
      <c r="BT314" s="137"/>
      <c r="BU314" s="137"/>
      <c r="BV314" s="137"/>
      <c r="BW314" s="137"/>
    </row>
    <row r="315" spans="1:75" s="162" customFormat="1" ht="15" customHeight="1" hidden="1" collapsed="1" thickTop="1">
      <c r="A315" s="87">
        <f>IF(B315&lt;&gt;"",COUNTIF($B$8:B315,"."),"")</f>
      </c>
      <c r="B315" s="134"/>
      <c r="C315" s="161"/>
      <c r="D315" s="199"/>
      <c r="V315" s="99"/>
      <c r="W315" s="99"/>
      <c r="X315" s="99"/>
      <c r="Y315" s="99"/>
      <c r="Z315" s="99"/>
      <c r="AA315" s="99"/>
      <c r="AB315" s="99"/>
      <c r="AC315" s="99"/>
      <c r="AD315" s="99"/>
      <c r="AE315" s="99"/>
      <c r="AF315" s="99"/>
      <c r="AG315" s="99"/>
      <c r="AH315" s="99"/>
      <c r="AI315" s="87"/>
      <c r="AJ315" s="100"/>
      <c r="AK315" s="161"/>
      <c r="AL315" s="199"/>
      <c r="BD315" s="99"/>
      <c r="BE315" s="99"/>
      <c r="BF315" s="99"/>
      <c r="BG315" s="99"/>
      <c r="BH315" s="99"/>
      <c r="BI315" s="99"/>
      <c r="BJ315" s="99"/>
      <c r="BK315" s="99"/>
      <c r="BL315" s="99"/>
      <c r="BM315" s="99"/>
      <c r="BN315" s="99"/>
      <c r="BO315" s="99"/>
      <c r="BP315" s="99"/>
      <c r="BQ315" s="99"/>
      <c r="BR315" s="101"/>
      <c r="BS315" s="101"/>
      <c r="BT315" s="137"/>
      <c r="BU315" s="137"/>
      <c r="BV315" s="137"/>
      <c r="BW315" s="137"/>
    </row>
    <row r="316" spans="1:75" s="162" customFormat="1" ht="15" customHeight="1" thickTop="1">
      <c r="A316" s="87"/>
      <c r="B316" s="134"/>
      <c r="C316" s="161"/>
      <c r="D316" s="199"/>
      <c r="V316" s="99"/>
      <c r="W316" s="99"/>
      <c r="X316" s="99"/>
      <c r="Y316" s="99"/>
      <c r="Z316" s="99"/>
      <c r="AA316" s="99"/>
      <c r="AB316" s="99"/>
      <c r="AC316" s="99"/>
      <c r="AD316" s="99"/>
      <c r="AE316" s="99"/>
      <c r="AF316" s="99"/>
      <c r="AG316" s="99"/>
      <c r="AH316" s="99"/>
      <c r="AI316" s="87"/>
      <c r="AJ316" s="100"/>
      <c r="AK316" s="161"/>
      <c r="AL316" s="199"/>
      <c r="BD316" s="99"/>
      <c r="BE316" s="99"/>
      <c r="BF316" s="99"/>
      <c r="BG316" s="99"/>
      <c r="BH316" s="99"/>
      <c r="BI316" s="99"/>
      <c r="BJ316" s="99"/>
      <c r="BK316" s="99"/>
      <c r="BL316" s="99"/>
      <c r="BM316" s="99"/>
      <c r="BN316" s="99"/>
      <c r="BO316" s="99"/>
      <c r="BP316" s="99"/>
      <c r="BQ316" s="99"/>
      <c r="BR316" s="101"/>
      <c r="BS316" s="101"/>
      <c r="BT316" s="137"/>
      <c r="BU316" s="137"/>
      <c r="BV316" s="137"/>
      <c r="BW316" s="137"/>
    </row>
    <row r="317" spans="1:75" s="162" customFormat="1" ht="15" customHeight="1">
      <c r="A317" s="87">
        <v>7</v>
      </c>
      <c r="B317" s="134" t="s">
        <v>265</v>
      </c>
      <c r="C317" s="161" t="s">
        <v>599</v>
      </c>
      <c r="D317" s="199"/>
      <c r="V317" s="99"/>
      <c r="W317" s="99"/>
      <c r="X317" s="99"/>
      <c r="Y317" s="99"/>
      <c r="Z317" s="99"/>
      <c r="AA317" s="99"/>
      <c r="AB317" s="99"/>
      <c r="AC317" s="99"/>
      <c r="AD317" s="99"/>
      <c r="AE317" s="99"/>
      <c r="AF317" s="99"/>
      <c r="AG317" s="99"/>
      <c r="AH317" s="99"/>
      <c r="AI317" s="87"/>
      <c r="AJ317" s="100"/>
      <c r="AK317" s="161"/>
      <c r="AL317" s="199"/>
      <c r="BD317" s="99"/>
      <c r="BE317" s="99"/>
      <c r="BF317" s="99"/>
      <c r="BG317" s="99"/>
      <c r="BH317" s="99"/>
      <c r="BI317" s="99"/>
      <c r="BJ317" s="99"/>
      <c r="BK317" s="99"/>
      <c r="BL317" s="99"/>
      <c r="BM317" s="99"/>
      <c r="BN317" s="99"/>
      <c r="BO317" s="99"/>
      <c r="BP317" s="99"/>
      <c r="BQ317" s="99"/>
      <c r="BR317" s="101"/>
      <c r="BS317" s="101"/>
      <c r="BT317" s="137"/>
      <c r="BU317" s="137"/>
      <c r="BV317" s="137"/>
      <c r="BW317" s="137"/>
    </row>
    <row r="318" spans="1:69" ht="29.25" customHeight="1">
      <c r="A318" s="87">
        <f>IF(B318&lt;&gt;"",COUNTIF($B$8:B318,"."),"")</f>
      </c>
      <c r="C318" s="126"/>
      <c r="D318" s="138"/>
      <c r="E318" s="138"/>
      <c r="F318" s="138"/>
      <c r="G318" s="138"/>
      <c r="H318" s="138"/>
      <c r="I318" s="138"/>
      <c r="J318" s="138"/>
      <c r="K318" s="138"/>
      <c r="L318" s="138"/>
      <c r="M318" s="138"/>
      <c r="N318" s="138"/>
      <c r="O318" s="138"/>
      <c r="P318" s="138"/>
      <c r="Q318" s="138"/>
      <c r="R318" s="138"/>
      <c r="S318" s="138"/>
      <c r="V318" s="150" t="str">
        <f>V260</f>
        <v>31/12/2012
VND</v>
      </c>
      <c r="W318" s="151"/>
      <c r="X318" s="151"/>
      <c r="Y318" s="151"/>
      <c r="Z318" s="151"/>
      <c r="AA318" s="151"/>
      <c r="AB318" s="143"/>
      <c r="AC318" s="150" t="str">
        <f>AC260</f>
        <v>30/6/2013
VND</v>
      </c>
      <c r="AD318" s="151"/>
      <c r="AE318" s="151"/>
      <c r="AF318" s="151"/>
      <c r="AG318" s="151"/>
      <c r="AH318" s="151"/>
      <c r="AI318" s="87"/>
      <c r="AJ318" s="100"/>
      <c r="AL318" s="138"/>
      <c r="AM318" s="138"/>
      <c r="AN318" s="138"/>
      <c r="AO318" s="138"/>
      <c r="AP318" s="138"/>
      <c r="AQ318" s="138"/>
      <c r="AR318" s="138"/>
      <c r="AS318" s="138"/>
      <c r="AT318" s="138"/>
      <c r="AU318" s="138"/>
      <c r="AV318" s="138"/>
      <c r="AW318" s="138"/>
      <c r="AX318" s="138"/>
      <c r="AY318" s="138"/>
      <c r="AZ318" s="138"/>
      <c r="BA318" s="138"/>
      <c r="BD318" s="150">
        <f>BD246</f>
        <v>0</v>
      </c>
      <c r="BE318" s="151"/>
      <c r="BF318" s="151"/>
      <c r="BG318" s="151"/>
      <c r="BH318" s="151"/>
      <c r="BI318" s="151"/>
      <c r="BJ318" s="143"/>
      <c r="BK318" s="150" t="e">
        <f>BK246</f>
        <v>#REF!</v>
      </c>
      <c r="BL318" s="151"/>
      <c r="BM318" s="151"/>
      <c r="BN318" s="151"/>
      <c r="BO318" s="151"/>
      <c r="BP318" s="151"/>
      <c r="BQ318" s="152"/>
    </row>
    <row r="319" spans="1:68" ht="15" customHeight="1" hidden="1">
      <c r="A319" s="87">
        <f>IF(B319&lt;&gt;"",COUNTIF($B$8:B319,"."),"")</f>
      </c>
      <c r="C319" s="155" t="s">
        <v>537</v>
      </c>
      <c r="V319" s="157" t="e">
        <f>'[1]CDKT'!O94</f>
        <v>#REF!</v>
      </c>
      <c r="W319" s="157"/>
      <c r="X319" s="157"/>
      <c r="Y319" s="157"/>
      <c r="Z319" s="157"/>
      <c r="AA319" s="157"/>
      <c r="AC319" s="157" t="e">
        <f>'[1]CDKT'!U94</f>
        <v>#REF!</v>
      </c>
      <c r="AD319" s="157"/>
      <c r="AE319" s="157"/>
      <c r="AF319" s="157"/>
      <c r="AG319" s="157"/>
      <c r="AH319" s="157"/>
      <c r="AI319" s="87"/>
      <c r="AJ319" s="100"/>
      <c r="AK319" s="155" t="s">
        <v>538</v>
      </c>
      <c r="BD319" s="157" t="e">
        <f>V319</f>
        <v>#REF!</v>
      </c>
      <c r="BE319" s="157"/>
      <c r="BF319" s="157"/>
      <c r="BG319" s="157"/>
      <c r="BH319" s="157"/>
      <c r="BI319" s="157"/>
      <c r="BK319" s="157" t="e">
        <f>AC319</f>
        <v>#REF!</v>
      </c>
      <c r="BL319" s="157"/>
      <c r="BM319" s="157"/>
      <c r="BN319" s="157"/>
      <c r="BO319" s="157"/>
      <c r="BP319" s="157"/>
    </row>
    <row r="320" spans="1:68" ht="15" customHeight="1" hidden="1">
      <c r="A320" s="87">
        <f>IF(B320&lt;&gt;"",COUNTIF($B$8:B320,"."),"")</f>
      </c>
      <c r="C320" s="155" t="s">
        <v>539</v>
      </c>
      <c r="V320" s="157" t="e">
        <f>'[1]CDKT'!O95</f>
        <v>#REF!</v>
      </c>
      <c r="W320" s="157"/>
      <c r="X320" s="157"/>
      <c r="Y320" s="157"/>
      <c r="Z320" s="157"/>
      <c r="AA320" s="157"/>
      <c r="AC320" s="157" t="e">
        <f>'[1]CDKT'!U95</f>
        <v>#REF!</v>
      </c>
      <c r="AD320" s="157"/>
      <c r="AE320" s="157"/>
      <c r="AF320" s="157"/>
      <c r="AG320" s="157"/>
      <c r="AH320" s="157"/>
      <c r="AI320" s="87"/>
      <c r="AJ320" s="100"/>
      <c r="AK320" s="155" t="s">
        <v>540</v>
      </c>
      <c r="BD320" s="157" t="e">
        <f>V320</f>
        <v>#REF!</v>
      </c>
      <c r="BE320" s="157"/>
      <c r="BF320" s="157"/>
      <c r="BG320" s="157"/>
      <c r="BH320" s="157"/>
      <c r="BI320" s="157"/>
      <c r="BK320" s="157" t="e">
        <f>AC320</f>
        <v>#REF!</v>
      </c>
      <c r="BL320" s="157"/>
      <c r="BM320" s="157"/>
      <c r="BN320" s="157"/>
      <c r="BO320" s="157"/>
      <c r="BP320" s="157"/>
    </row>
    <row r="321" spans="1:68" ht="15" customHeight="1">
      <c r="A321" s="87">
        <f>IF(B321&lt;&gt;"",COUNTIF($B$8:B321,"."),"")</f>
      </c>
      <c r="C321" s="155" t="s">
        <v>600</v>
      </c>
      <c r="V321" s="157">
        <v>9709861989</v>
      </c>
      <c r="W321" s="157"/>
      <c r="X321" s="157"/>
      <c r="Y321" s="157"/>
      <c r="Z321" s="157"/>
      <c r="AA321" s="157"/>
      <c r="AC321" s="157">
        <v>9327251116</v>
      </c>
      <c r="AD321" s="157"/>
      <c r="AE321" s="157"/>
      <c r="AF321" s="157"/>
      <c r="AG321" s="157"/>
      <c r="AH321" s="157"/>
      <c r="AI321" s="87"/>
      <c r="AJ321" s="100"/>
      <c r="AK321" s="155" t="s">
        <v>542</v>
      </c>
      <c r="BD321" s="157">
        <f>V321</f>
        <v>9709861989</v>
      </c>
      <c r="BE321" s="157"/>
      <c r="BF321" s="157"/>
      <c r="BG321" s="157"/>
      <c r="BH321" s="157"/>
      <c r="BI321" s="157"/>
      <c r="BK321" s="157">
        <f>AC321</f>
        <v>9327251116</v>
      </c>
      <c r="BL321" s="157"/>
      <c r="BM321" s="157"/>
      <c r="BN321" s="157"/>
      <c r="BO321" s="157"/>
      <c r="BP321" s="157"/>
    </row>
    <row r="322" spans="1:68" ht="15" customHeight="1">
      <c r="A322" s="87">
        <f>IF(B322&lt;&gt;"",COUNTIF($B$8:B322,"."),"")</f>
      </c>
      <c r="C322" s="155" t="s">
        <v>601</v>
      </c>
      <c r="V322" s="157">
        <v>1000000</v>
      </c>
      <c r="W322" s="157"/>
      <c r="X322" s="157"/>
      <c r="Y322" s="157"/>
      <c r="Z322" s="157"/>
      <c r="AA322" s="157"/>
      <c r="AC322" s="157">
        <v>1000000</v>
      </c>
      <c r="AD322" s="157"/>
      <c r="AE322" s="157"/>
      <c r="AF322" s="157"/>
      <c r="AG322" s="157"/>
      <c r="AH322" s="157"/>
      <c r="AI322" s="87"/>
      <c r="AJ322" s="100"/>
      <c r="AK322" s="155" t="s">
        <v>544</v>
      </c>
      <c r="BD322" s="157">
        <f>V322</f>
        <v>1000000</v>
      </c>
      <c r="BE322" s="157"/>
      <c r="BF322" s="157"/>
      <c r="BG322" s="157"/>
      <c r="BH322" s="157"/>
      <c r="BI322" s="157"/>
      <c r="BK322" s="157">
        <f>AC322</f>
        <v>1000000</v>
      </c>
      <c r="BL322" s="157"/>
      <c r="BM322" s="157"/>
      <c r="BN322" s="157"/>
      <c r="BO322" s="157"/>
      <c r="BP322" s="157"/>
    </row>
    <row r="323" spans="1:68" ht="15" customHeight="1">
      <c r="A323" s="87">
        <f>IF(B323&lt;&gt;"",COUNTIF($B$8:B323,"."),"")</f>
      </c>
      <c r="C323" s="155"/>
      <c r="V323" s="229"/>
      <c r="W323" s="229"/>
      <c r="X323" s="229"/>
      <c r="Y323" s="229"/>
      <c r="Z323" s="229"/>
      <c r="AA323" s="229"/>
      <c r="AC323" s="229"/>
      <c r="AD323" s="229"/>
      <c r="AE323" s="229"/>
      <c r="AF323" s="229"/>
      <c r="AG323" s="229"/>
      <c r="AH323" s="229"/>
      <c r="AI323" s="87"/>
      <c r="AJ323" s="100"/>
      <c r="AK323" s="155"/>
      <c r="BD323" s="229"/>
      <c r="BE323" s="229"/>
      <c r="BF323" s="229"/>
      <c r="BG323" s="229"/>
      <c r="BH323" s="229"/>
      <c r="BI323" s="229"/>
      <c r="BK323" s="229"/>
      <c r="BL323" s="229"/>
      <c r="BM323" s="229"/>
      <c r="BN323" s="229"/>
      <c r="BO323" s="229"/>
      <c r="BP323" s="229"/>
    </row>
    <row r="324" spans="1:75" s="162" customFormat="1" ht="15" customHeight="1" thickBot="1">
      <c r="A324" s="87">
        <f>IF(B324&lt;&gt;"",COUNTIF($B$8:B324,"."),"")</f>
      </c>
      <c r="B324" s="134"/>
      <c r="C324" s="161" t="s">
        <v>504</v>
      </c>
      <c r="D324" s="199"/>
      <c r="V324" s="200">
        <f>V321+V322</f>
        <v>9710861989</v>
      </c>
      <c r="W324" s="200"/>
      <c r="X324" s="200"/>
      <c r="Y324" s="200"/>
      <c r="Z324" s="200"/>
      <c r="AA324" s="200"/>
      <c r="AB324" s="99"/>
      <c r="AC324" s="200">
        <f>AC321+AC322</f>
        <v>9328251116</v>
      </c>
      <c r="AD324" s="200"/>
      <c r="AE324" s="200"/>
      <c r="AF324" s="200"/>
      <c r="AG324" s="200"/>
      <c r="AH324" s="200"/>
      <c r="AI324" s="87"/>
      <c r="AJ324" s="100"/>
      <c r="AK324" s="161" t="s">
        <v>505</v>
      </c>
      <c r="BD324" s="163" t="e">
        <f>SUM(BD319:BI323)</f>
        <v>#REF!</v>
      </c>
      <c r="BE324" s="163"/>
      <c r="BF324" s="163"/>
      <c r="BG324" s="163"/>
      <c r="BH324" s="163"/>
      <c r="BI324" s="163"/>
      <c r="BJ324" s="137"/>
      <c r="BK324" s="163" t="e">
        <f>SUM(BK319:BP323)</f>
        <v>#REF!</v>
      </c>
      <c r="BL324" s="163"/>
      <c r="BM324" s="163"/>
      <c r="BN324" s="163"/>
      <c r="BO324" s="163"/>
      <c r="BP324" s="163"/>
      <c r="BQ324" s="137"/>
      <c r="BR324" s="101"/>
      <c r="BS324" s="101"/>
      <c r="BT324" s="137"/>
      <c r="BU324" s="137"/>
      <c r="BV324" s="137"/>
      <c r="BW324" s="137"/>
    </row>
    <row r="325" spans="1:75" s="162" customFormat="1" ht="15" customHeight="1" thickTop="1">
      <c r="A325" s="87"/>
      <c r="B325" s="134"/>
      <c r="C325" s="161"/>
      <c r="D325" s="199"/>
      <c r="V325" s="99"/>
      <c r="W325" s="99"/>
      <c r="X325" s="99"/>
      <c r="Y325" s="99"/>
      <c r="Z325" s="99"/>
      <c r="AA325" s="99"/>
      <c r="AB325" s="99"/>
      <c r="AC325" s="99"/>
      <c r="AD325" s="99"/>
      <c r="AE325" s="99"/>
      <c r="AF325" s="99"/>
      <c r="AG325" s="99"/>
      <c r="AH325" s="99"/>
      <c r="AI325" s="87"/>
      <c r="AJ325" s="100"/>
      <c r="AK325" s="161"/>
      <c r="BD325" s="137"/>
      <c r="BE325" s="137"/>
      <c r="BF325" s="137"/>
      <c r="BG325" s="137"/>
      <c r="BH325" s="137"/>
      <c r="BI325" s="137"/>
      <c r="BJ325" s="137"/>
      <c r="BK325" s="137"/>
      <c r="BL325" s="137"/>
      <c r="BM325" s="137"/>
      <c r="BN325" s="137"/>
      <c r="BO325" s="137"/>
      <c r="BP325" s="137"/>
      <c r="BQ325" s="137"/>
      <c r="BR325" s="101"/>
      <c r="BS325" s="101"/>
      <c r="BT325" s="137"/>
      <c r="BU325" s="137"/>
      <c r="BV325" s="137"/>
      <c r="BW325" s="137"/>
    </row>
    <row r="326" spans="1:75" s="162" customFormat="1" ht="15" customHeight="1">
      <c r="A326" s="87"/>
      <c r="B326" s="134"/>
      <c r="C326" s="161"/>
      <c r="D326" s="199"/>
      <c r="V326" s="99"/>
      <c r="W326" s="99"/>
      <c r="X326" s="99"/>
      <c r="Y326" s="99"/>
      <c r="Z326" s="99"/>
      <c r="AA326" s="99"/>
      <c r="AB326" s="99"/>
      <c r="AC326" s="99"/>
      <c r="AD326" s="99"/>
      <c r="AE326" s="99"/>
      <c r="AF326" s="99"/>
      <c r="AG326" s="99"/>
      <c r="AH326" s="99"/>
      <c r="AI326" s="87"/>
      <c r="AJ326" s="100"/>
      <c r="AK326" s="161"/>
      <c r="BD326" s="137"/>
      <c r="BE326" s="137"/>
      <c r="BF326" s="137"/>
      <c r="BG326" s="137"/>
      <c r="BH326" s="137"/>
      <c r="BI326" s="137"/>
      <c r="BJ326" s="137"/>
      <c r="BK326" s="137"/>
      <c r="BL326" s="137"/>
      <c r="BM326" s="137"/>
      <c r="BN326" s="137"/>
      <c r="BO326" s="137"/>
      <c r="BP326" s="137"/>
      <c r="BQ326" s="137"/>
      <c r="BR326" s="101"/>
      <c r="BS326" s="101"/>
      <c r="BT326" s="137"/>
      <c r="BU326" s="137"/>
      <c r="BV326" s="137"/>
      <c r="BW326" s="137"/>
    </row>
    <row r="327" spans="1:75" s="162" customFormat="1" ht="15" customHeight="1">
      <c r="A327" s="87"/>
      <c r="B327" s="134"/>
      <c r="C327" s="161"/>
      <c r="D327" s="199"/>
      <c r="V327" s="99"/>
      <c r="W327" s="99"/>
      <c r="X327" s="99"/>
      <c r="Y327" s="99"/>
      <c r="Z327" s="99"/>
      <c r="AA327" s="99"/>
      <c r="AB327" s="99"/>
      <c r="AC327" s="99"/>
      <c r="AD327" s="99"/>
      <c r="AE327" s="99"/>
      <c r="AF327" s="99"/>
      <c r="AG327" s="99"/>
      <c r="AH327" s="99"/>
      <c r="AI327" s="87"/>
      <c r="AJ327" s="100"/>
      <c r="AK327" s="161"/>
      <c r="BD327" s="137"/>
      <c r="BE327" s="137"/>
      <c r="BF327" s="137"/>
      <c r="BG327" s="137"/>
      <c r="BH327" s="137"/>
      <c r="BI327" s="137"/>
      <c r="BJ327" s="137"/>
      <c r="BK327" s="137"/>
      <c r="BL327" s="137"/>
      <c r="BM327" s="137"/>
      <c r="BN327" s="137"/>
      <c r="BO327" s="137"/>
      <c r="BP327" s="137"/>
      <c r="BQ327" s="137"/>
      <c r="BR327" s="101"/>
      <c r="BS327" s="101"/>
      <c r="BT327" s="137"/>
      <c r="BU327" s="137"/>
      <c r="BV327" s="137"/>
      <c r="BW327" s="137"/>
    </row>
    <row r="328" spans="1:75" s="162" customFormat="1" ht="15" customHeight="1">
      <c r="A328" s="87"/>
      <c r="B328" s="134"/>
      <c r="C328" s="161"/>
      <c r="D328" s="199"/>
      <c r="V328" s="99"/>
      <c r="W328" s="99"/>
      <c r="X328" s="99"/>
      <c r="Y328" s="99"/>
      <c r="Z328" s="99"/>
      <c r="AA328" s="99"/>
      <c r="AB328" s="99"/>
      <c r="AC328" s="99"/>
      <c r="AD328" s="99"/>
      <c r="AE328" s="99"/>
      <c r="AF328" s="99"/>
      <c r="AG328" s="99"/>
      <c r="AH328" s="99"/>
      <c r="AI328" s="87"/>
      <c r="AJ328" s="100"/>
      <c r="AK328" s="161"/>
      <c r="BD328" s="137"/>
      <c r="BE328" s="137"/>
      <c r="BF328" s="137"/>
      <c r="BG328" s="137"/>
      <c r="BH328" s="137"/>
      <c r="BI328" s="137"/>
      <c r="BJ328" s="137"/>
      <c r="BK328" s="137"/>
      <c r="BL328" s="137"/>
      <c r="BM328" s="137"/>
      <c r="BN328" s="137"/>
      <c r="BO328" s="137"/>
      <c r="BP328" s="137"/>
      <c r="BQ328" s="137"/>
      <c r="BR328" s="101"/>
      <c r="BS328" s="101"/>
      <c r="BT328" s="137"/>
      <c r="BU328" s="137"/>
      <c r="BV328" s="137"/>
      <c r="BW328" s="137"/>
    </row>
    <row r="329" spans="1:71" ht="15" customHeight="1">
      <c r="A329" s="87">
        <v>8</v>
      </c>
      <c r="B329" s="134" t="s">
        <v>265</v>
      </c>
      <c r="C329" s="134" t="s">
        <v>602</v>
      </c>
      <c r="D329" s="215"/>
      <c r="E329" s="215"/>
      <c r="F329" s="215"/>
      <c r="G329" s="215"/>
      <c r="H329" s="215"/>
      <c r="I329" s="215"/>
      <c r="J329" s="215"/>
      <c r="K329" s="215"/>
      <c r="L329" s="215"/>
      <c r="M329" s="215"/>
      <c r="N329" s="215"/>
      <c r="O329" s="215"/>
      <c r="P329" s="215"/>
      <c r="Q329" s="215"/>
      <c r="R329" s="215"/>
      <c r="S329" s="215"/>
      <c r="T329" s="215"/>
      <c r="U329" s="215"/>
      <c r="AH329" s="192"/>
      <c r="AI329" s="87">
        <f>A329</f>
        <v>8</v>
      </c>
      <c r="AJ329" s="100" t="str">
        <f>B329</f>
        <v>.</v>
      </c>
      <c r="AK329" s="134" t="s">
        <v>603</v>
      </c>
      <c r="AL329" s="215"/>
      <c r="AM329" s="215"/>
      <c r="AN329" s="215"/>
      <c r="AO329" s="215"/>
      <c r="AP329" s="215"/>
      <c r="AQ329" s="215"/>
      <c r="AR329" s="215"/>
      <c r="AS329" s="215"/>
      <c r="AT329" s="215"/>
      <c r="AU329" s="215"/>
      <c r="AV329" s="215"/>
      <c r="AW329" s="215"/>
      <c r="AX329" s="215"/>
      <c r="AY329" s="215"/>
      <c r="AZ329" s="215"/>
      <c r="BA329" s="215"/>
      <c r="BB329" s="215"/>
      <c r="BC329" s="215"/>
      <c r="BP329" s="192"/>
      <c r="BR329" s="136"/>
      <c r="BS329" s="136"/>
    </row>
    <row r="330" spans="1:71" ht="15" customHeight="1">
      <c r="A330" s="87"/>
      <c r="C330" s="134"/>
      <c r="D330" s="215"/>
      <c r="E330" s="215"/>
      <c r="F330" s="215"/>
      <c r="G330" s="215"/>
      <c r="H330" s="215"/>
      <c r="I330" s="215"/>
      <c r="J330" s="215"/>
      <c r="K330" s="215"/>
      <c r="L330" s="215"/>
      <c r="M330" s="215"/>
      <c r="N330" s="215"/>
      <c r="O330" s="215"/>
      <c r="P330" s="215"/>
      <c r="Q330" s="215"/>
      <c r="R330" s="215"/>
      <c r="S330" s="215"/>
      <c r="T330" s="215"/>
      <c r="U330" s="215"/>
      <c r="AH330" s="192"/>
      <c r="AI330" s="87"/>
      <c r="AJ330" s="100"/>
      <c r="AK330" s="134"/>
      <c r="AL330" s="215"/>
      <c r="AM330" s="215"/>
      <c r="AN330" s="215"/>
      <c r="AO330" s="215"/>
      <c r="AP330" s="215"/>
      <c r="AQ330" s="215"/>
      <c r="AR330" s="215"/>
      <c r="AS330" s="215"/>
      <c r="AT330" s="215"/>
      <c r="AU330" s="215"/>
      <c r="AV330" s="215"/>
      <c r="AW330" s="215"/>
      <c r="AX330" s="215"/>
      <c r="AY330" s="215"/>
      <c r="AZ330" s="215"/>
      <c r="BA330" s="215"/>
      <c r="BB330" s="215"/>
      <c r="BC330" s="215"/>
      <c r="BP330" s="192"/>
      <c r="BR330" s="136"/>
      <c r="BS330" s="136"/>
    </row>
    <row r="331" spans="1:71" ht="30.75" customHeight="1">
      <c r="A331" s="87"/>
      <c r="C331" s="134" t="s">
        <v>604</v>
      </c>
      <c r="D331" s="215"/>
      <c r="E331" s="215"/>
      <c r="F331" s="215"/>
      <c r="G331" s="215"/>
      <c r="H331" s="215"/>
      <c r="I331" s="215"/>
      <c r="J331" s="230" t="s">
        <v>605</v>
      </c>
      <c r="K331" s="230"/>
      <c r="L331" s="230"/>
      <c r="M331" s="230"/>
      <c r="N331" s="230"/>
      <c r="O331" s="230"/>
      <c r="Q331" s="230" t="s">
        <v>606</v>
      </c>
      <c r="R331" s="230"/>
      <c r="S331" s="230"/>
      <c r="T331" s="230"/>
      <c r="U331" s="230"/>
      <c r="V331" s="135"/>
      <c r="W331" s="230" t="s">
        <v>607</v>
      </c>
      <c r="X331" s="230"/>
      <c r="Y331" s="230"/>
      <c r="Z331" s="230"/>
      <c r="AA331" s="135"/>
      <c r="AB331" s="135"/>
      <c r="AC331" s="137" t="s">
        <v>504</v>
      </c>
      <c r="AD331" s="137"/>
      <c r="AE331" s="137"/>
      <c r="AF331" s="137"/>
      <c r="AG331" s="137"/>
      <c r="AH331" s="137"/>
      <c r="AI331" s="87"/>
      <c r="AJ331" s="100"/>
      <c r="AK331" s="134"/>
      <c r="AL331" s="215"/>
      <c r="AM331" s="215"/>
      <c r="AN331" s="215"/>
      <c r="AO331" s="215"/>
      <c r="AP331" s="215"/>
      <c r="AQ331" s="215"/>
      <c r="AR331" s="215"/>
      <c r="AS331" s="215"/>
      <c r="AT331" s="215"/>
      <c r="AU331" s="215"/>
      <c r="AV331" s="215"/>
      <c r="AW331" s="215"/>
      <c r="AX331" s="215"/>
      <c r="AY331" s="215"/>
      <c r="AZ331" s="215"/>
      <c r="BA331" s="215"/>
      <c r="BB331" s="215"/>
      <c r="BC331" s="215"/>
      <c r="BP331" s="192"/>
      <c r="BR331" s="136"/>
      <c r="BS331" s="136"/>
    </row>
    <row r="332" spans="1:71" ht="15" customHeight="1">
      <c r="A332" s="87"/>
      <c r="C332" s="134"/>
      <c r="D332" s="215"/>
      <c r="E332" s="215"/>
      <c r="F332" s="215"/>
      <c r="G332" s="215"/>
      <c r="H332" s="215"/>
      <c r="I332" s="215"/>
      <c r="J332" s="231" t="s">
        <v>608</v>
      </c>
      <c r="K332" s="231"/>
      <c r="L332" s="231"/>
      <c r="M332" s="231"/>
      <c r="N332" s="231"/>
      <c r="O332" s="231"/>
      <c r="Q332" s="231" t="s">
        <v>608</v>
      </c>
      <c r="R332" s="231"/>
      <c r="S332" s="231"/>
      <c r="T332" s="231"/>
      <c r="U332" s="232"/>
      <c r="V332" s="135"/>
      <c r="W332" s="231" t="s">
        <v>608</v>
      </c>
      <c r="X332" s="231"/>
      <c r="Y332" s="231"/>
      <c r="Z332" s="231"/>
      <c r="AA332" s="135"/>
      <c r="AB332" s="233" t="s">
        <v>608</v>
      </c>
      <c r="AC332" s="233"/>
      <c r="AD332" s="233"/>
      <c r="AE332" s="233"/>
      <c r="AF332" s="234"/>
      <c r="AG332" s="234"/>
      <c r="AH332" s="137"/>
      <c r="AI332" s="87"/>
      <c r="AJ332" s="100"/>
      <c r="AK332" s="134"/>
      <c r="AL332" s="215"/>
      <c r="AM332" s="215"/>
      <c r="AN332" s="215"/>
      <c r="AO332" s="215"/>
      <c r="AP332" s="215"/>
      <c r="AQ332" s="215"/>
      <c r="AR332" s="215"/>
      <c r="AS332" s="215"/>
      <c r="AT332" s="215"/>
      <c r="AU332" s="215"/>
      <c r="AV332" s="215"/>
      <c r="AW332" s="215"/>
      <c r="AX332" s="215"/>
      <c r="AY332" s="215"/>
      <c r="AZ332" s="215"/>
      <c r="BA332" s="215"/>
      <c r="BB332" s="215"/>
      <c r="BC332" s="215"/>
      <c r="BP332" s="192"/>
      <c r="BR332" s="136"/>
      <c r="BS332" s="136"/>
    </row>
    <row r="333" spans="1:75" s="162" customFormat="1" ht="15" customHeight="1">
      <c r="A333" s="87"/>
      <c r="B333" s="134"/>
      <c r="C333" s="235" t="s">
        <v>609</v>
      </c>
      <c r="D333" s="235"/>
      <c r="E333" s="235"/>
      <c r="F333" s="235"/>
      <c r="G333" s="235"/>
      <c r="H333" s="221"/>
      <c r="I333" s="221"/>
      <c r="J333" s="236">
        <v>202306252</v>
      </c>
      <c r="K333" s="236"/>
      <c r="L333" s="236"/>
      <c r="M333" s="236"/>
      <c r="N333" s="236"/>
      <c r="O333" s="236"/>
      <c r="Q333" s="237">
        <v>1439889000</v>
      </c>
      <c r="R333" s="237"/>
      <c r="S333" s="237"/>
      <c r="T333" s="237"/>
      <c r="U333" s="137"/>
      <c r="W333" s="237">
        <v>7408461332</v>
      </c>
      <c r="X333" s="237"/>
      <c r="Y333" s="237"/>
      <c r="Z333" s="237"/>
      <c r="AA333" s="238">
        <f>J333+Q333+W333</f>
        <v>9050656584</v>
      </c>
      <c r="AB333" s="238"/>
      <c r="AC333" s="238"/>
      <c r="AD333" s="238"/>
      <c r="AE333" s="238"/>
      <c r="AF333" s="238"/>
      <c r="AG333" s="238"/>
      <c r="AH333" s="238"/>
      <c r="AI333" s="87"/>
      <c r="AJ333" s="100"/>
      <c r="AK333" s="134"/>
      <c r="AL333" s="221"/>
      <c r="AM333" s="221"/>
      <c r="AN333" s="221"/>
      <c r="AO333" s="221"/>
      <c r="AP333" s="221"/>
      <c r="AQ333" s="221"/>
      <c r="AR333" s="221"/>
      <c r="AS333" s="221"/>
      <c r="AT333" s="221"/>
      <c r="AU333" s="221"/>
      <c r="AV333" s="221"/>
      <c r="AW333" s="221"/>
      <c r="AX333" s="221"/>
      <c r="AY333" s="221"/>
      <c r="AZ333" s="221"/>
      <c r="BA333" s="221"/>
      <c r="BB333" s="221"/>
      <c r="BC333" s="221"/>
      <c r="BD333" s="137"/>
      <c r="BE333" s="137"/>
      <c r="BF333" s="137"/>
      <c r="BG333" s="137"/>
      <c r="BH333" s="137"/>
      <c r="BI333" s="137"/>
      <c r="BJ333" s="137"/>
      <c r="BK333" s="137"/>
      <c r="BL333" s="137"/>
      <c r="BM333" s="137"/>
      <c r="BN333" s="137"/>
      <c r="BO333" s="137"/>
      <c r="BP333" s="239"/>
      <c r="BQ333" s="137"/>
      <c r="BR333" s="137"/>
      <c r="BS333" s="137"/>
      <c r="BT333" s="137"/>
      <c r="BU333" s="137"/>
      <c r="BV333" s="137"/>
      <c r="BW333" s="137"/>
    </row>
    <row r="334" spans="1:75" ht="15" customHeight="1">
      <c r="A334" s="140"/>
      <c r="B334" s="138"/>
      <c r="C334" s="240" t="s">
        <v>610</v>
      </c>
      <c r="D334" s="240"/>
      <c r="E334" s="240"/>
      <c r="F334" s="240"/>
      <c r="G334" s="240"/>
      <c r="H334" s="215"/>
      <c r="I334" s="215"/>
      <c r="J334" s="185"/>
      <c r="K334" s="185"/>
      <c r="L334" s="185"/>
      <c r="M334" s="185"/>
      <c r="N334" s="185"/>
      <c r="O334" s="185"/>
      <c r="P334" s="185"/>
      <c r="Q334" s="185"/>
      <c r="R334" s="185"/>
      <c r="S334" s="185"/>
      <c r="T334" s="185"/>
      <c r="U334" s="185"/>
      <c r="V334" s="135"/>
      <c r="AA334" s="229">
        <f>Z334</f>
        <v>0</v>
      </c>
      <c r="AB334" s="229"/>
      <c r="AC334" s="229"/>
      <c r="AD334" s="229"/>
      <c r="AE334" s="229"/>
      <c r="AF334" s="229"/>
      <c r="AG334" s="229"/>
      <c r="AH334" s="229"/>
      <c r="AI334" s="140"/>
      <c r="AJ334" s="166"/>
      <c r="AL334" s="215"/>
      <c r="AM334" s="215"/>
      <c r="AN334" s="215"/>
      <c r="AO334" s="215"/>
      <c r="AP334" s="215"/>
      <c r="AQ334" s="215"/>
      <c r="AR334" s="215"/>
      <c r="AS334" s="215"/>
      <c r="AT334" s="215"/>
      <c r="AU334" s="215"/>
      <c r="AV334" s="215"/>
      <c r="AW334" s="215"/>
      <c r="AX334" s="215"/>
      <c r="AY334" s="215"/>
      <c r="AZ334" s="215"/>
      <c r="BA334" s="215"/>
      <c r="BB334" s="215"/>
      <c r="BC334" s="215"/>
      <c r="BP334" s="192"/>
      <c r="BR334" s="136"/>
      <c r="BS334" s="136"/>
      <c r="BT334" s="136"/>
      <c r="BU334" s="136"/>
      <c r="BV334" s="136"/>
      <c r="BW334" s="136"/>
    </row>
    <row r="335" spans="1:75" s="149" customFormat="1" ht="15" customHeight="1">
      <c r="A335" s="133"/>
      <c r="B335" s="190"/>
      <c r="C335" s="241" t="s">
        <v>611</v>
      </c>
      <c r="D335" s="241"/>
      <c r="E335" s="241"/>
      <c r="F335" s="241"/>
      <c r="G335" s="241"/>
      <c r="H335" s="242"/>
      <c r="I335" s="242"/>
      <c r="J335" s="197"/>
      <c r="K335" s="197"/>
      <c r="L335" s="197"/>
      <c r="M335" s="197"/>
      <c r="N335" s="197"/>
      <c r="O335" s="197"/>
      <c r="P335" s="197"/>
      <c r="Q335" s="197"/>
      <c r="R335" s="197"/>
      <c r="S335" s="197"/>
      <c r="T335" s="197"/>
      <c r="U335" s="197"/>
      <c r="W335" s="195"/>
      <c r="X335" s="195"/>
      <c r="Y335" s="195"/>
      <c r="Z335" s="195"/>
      <c r="AA335" s="196"/>
      <c r="AB335" s="196"/>
      <c r="AC335" s="196"/>
      <c r="AD335" s="196"/>
      <c r="AE335" s="196"/>
      <c r="AF335" s="196"/>
      <c r="AG335" s="196"/>
      <c r="AH335" s="196"/>
      <c r="AI335" s="133"/>
      <c r="AJ335" s="206"/>
      <c r="AK335" s="190"/>
      <c r="AL335" s="242"/>
      <c r="AM335" s="242"/>
      <c r="AN335" s="242"/>
      <c r="AO335" s="242"/>
      <c r="AP335" s="242"/>
      <c r="AQ335" s="242"/>
      <c r="AR335" s="242"/>
      <c r="AS335" s="242"/>
      <c r="AT335" s="242"/>
      <c r="AU335" s="242"/>
      <c r="AV335" s="242"/>
      <c r="AW335" s="242"/>
      <c r="AX335" s="242"/>
      <c r="AY335" s="242"/>
      <c r="AZ335" s="242"/>
      <c r="BA335" s="242"/>
      <c r="BB335" s="242"/>
      <c r="BC335" s="242"/>
      <c r="BD335" s="195"/>
      <c r="BE335" s="195"/>
      <c r="BF335" s="195"/>
      <c r="BG335" s="195"/>
      <c r="BH335" s="195"/>
      <c r="BI335" s="195"/>
      <c r="BJ335" s="195"/>
      <c r="BK335" s="195"/>
      <c r="BL335" s="195"/>
      <c r="BM335" s="195"/>
      <c r="BN335" s="195"/>
      <c r="BO335" s="195"/>
      <c r="BP335" s="192"/>
      <c r="BQ335" s="195"/>
      <c r="BR335" s="195"/>
      <c r="BS335" s="195"/>
      <c r="BT335" s="195"/>
      <c r="BU335" s="195"/>
      <c r="BV335" s="195"/>
      <c r="BW335" s="195"/>
    </row>
    <row r="336" spans="1:75" ht="15" customHeight="1">
      <c r="A336" s="140"/>
      <c r="B336" s="138"/>
      <c r="C336" s="240" t="s">
        <v>612</v>
      </c>
      <c r="D336" s="240"/>
      <c r="E336" s="240"/>
      <c r="F336" s="240"/>
      <c r="G336" s="240"/>
      <c r="H336" s="215"/>
      <c r="I336" s="215"/>
      <c r="J336" s="185">
        <v>0</v>
      </c>
      <c r="K336" s="185"/>
      <c r="L336" s="185"/>
      <c r="M336" s="185"/>
      <c r="N336" s="185"/>
      <c r="O336" s="185"/>
      <c r="Q336" s="160">
        <v>0</v>
      </c>
      <c r="R336" s="160"/>
      <c r="S336" s="160"/>
      <c r="T336" s="160"/>
      <c r="U336" s="160"/>
      <c r="V336" s="135"/>
      <c r="AA336" s="229">
        <f>Z336</f>
        <v>0</v>
      </c>
      <c r="AB336" s="229"/>
      <c r="AC336" s="229"/>
      <c r="AD336" s="229"/>
      <c r="AE336" s="229"/>
      <c r="AF336" s="229"/>
      <c r="AG336" s="229"/>
      <c r="AH336" s="229"/>
      <c r="AI336" s="140"/>
      <c r="AJ336" s="166"/>
      <c r="AL336" s="215"/>
      <c r="AM336" s="215"/>
      <c r="AN336" s="215"/>
      <c r="AO336" s="215"/>
      <c r="AP336" s="215"/>
      <c r="AQ336" s="215"/>
      <c r="AR336" s="215"/>
      <c r="AS336" s="215"/>
      <c r="AT336" s="215"/>
      <c r="AU336" s="215"/>
      <c r="AV336" s="215"/>
      <c r="AW336" s="215"/>
      <c r="AX336" s="215"/>
      <c r="AY336" s="215"/>
      <c r="AZ336" s="215"/>
      <c r="BA336" s="215"/>
      <c r="BB336" s="215"/>
      <c r="BC336" s="215"/>
      <c r="BP336" s="192"/>
      <c r="BR336" s="136"/>
      <c r="BS336" s="136"/>
      <c r="BT336" s="136"/>
      <c r="BU336" s="136"/>
      <c r="BV336" s="136"/>
      <c r="BW336" s="136"/>
    </row>
    <row r="337" spans="1:75" s="162" customFormat="1" ht="15" customHeight="1" thickBot="1">
      <c r="A337" s="87"/>
      <c r="B337" s="134"/>
      <c r="C337" s="235" t="s">
        <v>613</v>
      </c>
      <c r="D337" s="235"/>
      <c r="E337" s="235"/>
      <c r="F337" s="235"/>
      <c r="G337" s="235"/>
      <c r="H337" s="221"/>
      <c r="I337" s="221"/>
      <c r="J337" s="200">
        <f>J333+J334</f>
        <v>202306252</v>
      </c>
      <c r="K337" s="200"/>
      <c r="L337" s="200"/>
      <c r="M337" s="200"/>
      <c r="N337" s="200"/>
      <c r="O337" s="200"/>
      <c r="Q337" s="243">
        <f>Q333</f>
        <v>1439889000</v>
      </c>
      <c r="R337" s="243"/>
      <c r="S337" s="243"/>
      <c r="T337" s="243"/>
      <c r="U337" s="243"/>
      <c r="W337" s="243">
        <f>W333+Z334-Z336</f>
        <v>7408461332</v>
      </c>
      <c r="X337" s="243"/>
      <c r="Y337" s="243"/>
      <c r="Z337" s="243"/>
      <c r="AA337" s="243">
        <f>AA333+AA334-AA336</f>
        <v>9050656584</v>
      </c>
      <c r="AB337" s="243"/>
      <c r="AC337" s="243"/>
      <c r="AD337" s="243"/>
      <c r="AE337" s="243"/>
      <c r="AF337" s="243"/>
      <c r="AG337" s="243"/>
      <c r="AH337" s="243"/>
      <c r="AI337" s="87"/>
      <c r="AJ337" s="100"/>
      <c r="AK337" s="134"/>
      <c r="AL337" s="221"/>
      <c r="AM337" s="221"/>
      <c r="AN337" s="221"/>
      <c r="AO337" s="221"/>
      <c r="AP337" s="221"/>
      <c r="AQ337" s="221"/>
      <c r="AR337" s="221"/>
      <c r="AS337" s="221"/>
      <c r="AT337" s="221"/>
      <c r="AU337" s="221"/>
      <c r="AV337" s="221"/>
      <c r="AW337" s="221"/>
      <c r="AX337" s="221"/>
      <c r="AY337" s="221"/>
      <c r="AZ337" s="221"/>
      <c r="BA337" s="221"/>
      <c r="BB337" s="221"/>
      <c r="BC337" s="221"/>
      <c r="BD337" s="137"/>
      <c r="BE337" s="137"/>
      <c r="BF337" s="137"/>
      <c r="BG337" s="137"/>
      <c r="BH337" s="137"/>
      <c r="BI337" s="137"/>
      <c r="BJ337" s="137"/>
      <c r="BK337" s="137"/>
      <c r="BL337" s="137"/>
      <c r="BM337" s="137"/>
      <c r="BN337" s="137"/>
      <c r="BO337" s="137"/>
      <c r="BP337" s="239"/>
      <c r="BQ337" s="137"/>
      <c r="BR337" s="137"/>
      <c r="BS337" s="137"/>
      <c r="BT337" s="137"/>
      <c r="BU337" s="137"/>
      <c r="BV337" s="137"/>
      <c r="BW337" s="137"/>
    </row>
    <row r="338" spans="1:75" ht="15" customHeight="1" thickTop="1">
      <c r="A338" s="140"/>
      <c r="B338" s="138"/>
      <c r="C338" s="235" t="s">
        <v>614</v>
      </c>
      <c r="D338" s="235"/>
      <c r="E338" s="235"/>
      <c r="F338" s="235"/>
      <c r="G338" s="235"/>
      <c r="H338" s="215"/>
      <c r="I338" s="215"/>
      <c r="J338" s="185"/>
      <c r="K338" s="185"/>
      <c r="L338" s="185"/>
      <c r="M338" s="185"/>
      <c r="N338" s="185"/>
      <c r="O338" s="185"/>
      <c r="P338" s="185"/>
      <c r="Q338" s="185"/>
      <c r="R338" s="185"/>
      <c r="S338" s="185"/>
      <c r="T338" s="185"/>
      <c r="U338" s="185"/>
      <c r="V338" s="135"/>
      <c r="AA338" s="229"/>
      <c r="AB338" s="229"/>
      <c r="AC338" s="229"/>
      <c r="AD338" s="229"/>
      <c r="AE338" s="229"/>
      <c r="AF338" s="229"/>
      <c r="AG338" s="229"/>
      <c r="AH338" s="229"/>
      <c r="AI338" s="140"/>
      <c r="AJ338" s="166"/>
      <c r="AL338" s="215"/>
      <c r="AM338" s="215"/>
      <c r="AN338" s="215"/>
      <c r="AO338" s="215"/>
      <c r="AP338" s="215"/>
      <c r="AQ338" s="215"/>
      <c r="AR338" s="215"/>
      <c r="AS338" s="215"/>
      <c r="AT338" s="215"/>
      <c r="AU338" s="215"/>
      <c r="AV338" s="215"/>
      <c r="AW338" s="215"/>
      <c r="AX338" s="215"/>
      <c r="AY338" s="215"/>
      <c r="AZ338" s="215"/>
      <c r="BA338" s="215"/>
      <c r="BB338" s="215"/>
      <c r="BC338" s="215"/>
      <c r="BP338" s="192"/>
      <c r="BR338" s="136"/>
      <c r="BS338" s="136"/>
      <c r="BT338" s="136"/>
      <c r="BU338" s="136"/>
      <c r="BV338" s="136"/>
      <c r="BW338" s="136"/>
    </row>
    <row r="339" spans="1:75" s="162" customFormat="1" ht="15" customHeight="1">
      <c r="A339" s="87"/>
      <c r="B339" s="134"/>
      <c r="C339" s="235" t="str">
        <f>C333</f>
        <v>Tại ngày 31/12/2012</v>
      </c>
      <c r="D339" s="235"/>
      <c r="E339" s="235"/>
      <c r="F339" s="235"/>
      <c r="G339" s="235"/>
      <c r="H339" s="221"/>
      <c r="I339" s="221"/>
      <c r="J339" s="236">
        <v>70446849</v>
      </c>
      <c r="K339" s="236"/>
      <c r="L339" s="236"/>
      <c r="M339" s="236"/>
      <c r="N339" s="236"/>
      <c r="O339" s="236"/>
      <c r="P339" s="236">
        <v>288402725</v>
      </c>
      <c r="Q339" s="236"/>
      <c r="R339" s="236"/>
      <c r="S339" s="236"/>
      <c r="T339" s="236"/>
      <c r="U339" s="236"/>
      <c r="W339" s="238">
        <v>6167830236</v>
      </c>
      <c r="X339" s="238"/>
      <c r="Y339" s="238"/>
      <c r="Z339" s="238"/>
      <c r="AA339" s="238">
        <f>J339+P339+W339</f>
        <v>6526679810</v>
      </c>
      <c r="AB339" s="238"/>
      <c r="AC339" s="238"/>
      <c r="AD339" s="238"/>
      <c r="AE339" s="238"/>
      <c r="AF339" s="238"/>
      <c r="AG339" s="238"/>
      <c r="AH339" s="238"/>
      <c r="AI339" s="87"/>
      <c r="AJ339" s="100"/>
      <c r="AK339" s="134"/>
      <c r="AL339" s="221"/>
      <c r="AM339" s="221"/>
      <c r="AN339" s="221"/>
      <c r="AO339" s="221"/>
      <c r="AP339" s="221"/>
      <c r="AQ339" s="221"/>
      <c r="AR339" s="221"/>
      <c r="AS339" s="221"/>
      <c r="AT339" s="221"/>
      <c r="AU339" s="221"/>
      <c r="AV339" s="221"/>
      <c r="AW339" s="221"/>
      <c r="AX339" s="221"/>
      <c r="AY339" s="221"/>
      <c r="AZ339" s="221"/>
      <c r="BA339" s="221"/>
      <c r="BB339" s="221"/>
      <c r="BC339" s="221"/>
      <c r="BD339" s="137"/>
      <c r="BE339" s="137"/>
      <c r="BF339" s="137"/>
      <c r="BG339" s="137"/>
      <c r="BH339" s="137"/>
      <c r="BI339" s="137"/>
      <c r="BJ339" s="137"/>
      <c r="BK339" s="137"/>
      <c r="BL339" s="137"/>
      <c r="BM339" s="137"/>
      <c r="BN339" s="137"/>
      <c r="BO339" s="137"/>
      <c r="BP339" s="239"/>
      <c r="BQ339" s="137"/>
      <c r="BR339" s="137"/>
      <c r="BS339" s="137"/>
      <c r="BT339" s="137"/>
      <c r="BU339" s="137"/>
      <c r="BV339" s="137"/>
      <c r="BW339" s="137"/>
    </row>
    <row r="340" spans="1:75" ht="15" customHeight="1">
      <c r="A340" s="140"/>
      <c r="B340" s="138"/>
      <c r="C340" s="240" t="s">
        <v>610</v>
      </c>
      <c r="D340" s="240"/>
      <c r="E340" s="240"/>
      <c r="F340" s="240"/>
      <c r="G340" s="240"/>
      <c r="H340" s="215"/>
      <c r="I340" s="215"/>
      <c r="J340" s="185"/>
      <c r="K340" s="185"/>
      <c r="L340" s="185"/>
      <c r="M340" s="185"/>
      <c r="N340" s="185"/>
      <c r="O340" s="185"/>
      <c r="P340" s="185"/>
      <c r="Q340" s="185"/>
      <c r="R340" s="185"/>
      <c r="S340" s="185"/>
      <c r="T340" s="185"/>
      <c r="U340" s="185"/>
      <c r="V340" s="185"/>
      <c r="W340" s="185"/>
      <c r="X340" s="185"/>
      <c r="Y340" s="185"/>
      <c r="Z340" s="185"/>
      <c r="AA340" s="135"/>
      <c r="AB340" s="135"/>
      <c r="AC340" s="135"/>
      <c r="AD340" s="135"/>
      <c r="AE340" s="135"/>
      <c r="AF340" s="135"/>
      <c r="AG340" s="135"/>
      <c r="AH340" s="135"/>
      <c r="AI340" s="140"/>
      <c r="AJ340" s="166"/>
      <c r="AL340" s="215"/>
      <c r="AM340" s="215"/>
      <c r="AN340" s="215"/>
      <c r="AO340" s="215"/>
      <c r="AP340" s="215"/>
      <c r="AQ340" s="215"/>
      <c r="AR340" s="215"/>
      <c r="AS340" s="215"/>
      <c r="AT340" s="215"/>
      <c r="AU340" s="215"/>
      <c r="AV340" s="215"/>
      <c r="AW340" s="215"/>
      <c r="AX340" s="215"/>
      <c r="AY340" s="215"/>
      <c r="AZ340" s="215"/>
      <c r="BA340" s="215"/>
      <c r="BB340" s="215"/>
      <c r="BC340" s="215"/>
      <c r="BP340" s="192"/>
      <c r="BR340" s="136"/>
      <c r="BS340" s="136"/>
      <c r="BT340" s="136"/>
      <c r="BU340" s="136"/>
      <c r="BV340" s="136"/>
      <c r="BW340" s="136"/>
    </row>
    <row r="341" spans="1:75" ht="15" customHeight="1">
      <c r="A341" s="140"/>
      <c r="B341" s="138"/>
      <c r="C341" s="240" t="s">
        <v>615</v>
      </c>
      <c r="D341" s="240"/>
      <c r="E341" s="240"/>
      <c r="F341" s="240"/>
      <c r="G341" s="240"/>
      <c r="H341" s="215"/>
      <c r="I341" s="215"/>
      <c r="J341" s="185">
        <v>18608377</v>
      </c>
      <c r="K341" s="185"/>
      <c r="L341" s="185"/>
      <c r="M341" s="185"/>
      <c r="N341" s="185"/>
      <c r="O341" s="185"/>
      <c r="P341" s="185">
        <v>68496158</v>
      </c>
      <c r="Q341" s="185"/>
      <c r="R341" s="185"/>
      <c r="S341" s="185"/>
      <c r="T341" s="185"/>
      <c r="U341" s="185"/>
      <c r="V341" s="185">
        <v>289513409</v>
      </c>
      <c r="W341" s="185"/>
      <c r="X341" s="185"/>
      <c r="Y341" s="185"/>
      <c r="Z341" s="185"/>
      <c r="AA341" s="229">
        <f>J341+P341+V341</f>
        <v>376617944</v>
      </c>
      <c r="AB341" s="229"/>
      <c r="AC341" s="229"/>
      <c r="AD341" s="229"/>
      <c r="AE341" s="229"/>
      <c r="AF341" s="229"/>
      <c r="AG341" s="229"/>
      <c r="AH341" s="229"/>
      <c r="AI341" s="140"/>
      <c r="AJ341" s="166"/>
      <c r="AL341" s="215"/>
      <c r="AM341" s="215"/>
      <c r="AN341" s="215"/>
      <c r="AO341" s="215"/>
      <c r="AP341" s="215"/>
      <c r="AQ341" s="215"/>
      <c r="AR341" s="215"/>
      <c r="AS341" s="215"/>
      <c r="AT341" s="215"/>
      <c r="AU341" s="215"/>
      <c r="AV341" s="215"/>
      <c r="AW341" s="215"/>
      <c r="AX341" s="215"/>
      <c r="AY341" s="215"/>
      <c r="AZ341" s="215"/>
      <c r="BA341" s="215"/>
      <c r="BB341" s="215"/>
      <c r="BC341" s="215"/>
      <c r="BP341" s="192"/>
      <c r="BR341" s="136"/>
      <c r="BS341" s="136"/>
      <c r="BT341" s="136"/>
      <c r="BU341" s="136"/>
      <c r="BV341" s="136"/>
      <c r="BW341" s="136"/>
    </row>
    <row r="342" spans="1:75" ht="15" customHeight="1">
      <c r="A342" s="140"/>
      <c r="B342" s="138"/>
      <c r="C342" s="240" t="s">
        <v>612</v>
      </c>
      <c r="D342" s="240"/>
      <c r="E342" s="240"/>
      <c r="F342" s="240"/>
      <c r="G342" s="240"/>
      <c r="H342" s="215"/>
      <c r="I342" s="215"/>
      <c r="J342" s="143"/>
      <c r="K342" s="143"/>
      <c r="L342" s="143"/>
      <c r="M342" s="143"/>
      <c r="N342" s="143"/>
      <c r="O342" s="143"/>
      <c r="P342" s="143"/>
      <c r="Q342" s="143"/>
      <c r="R342" s="143"/>
      <c r="S342" s="143"/>
      <c r="T342" s="143"/>
      <c r="U342" s="143"/>
      <c r="V342" s="143"/>
      <c r="W342" s="143"/>
      <c r="X342" s="143"/>
      <c r="Y342" s="143"/>
      <c r="Z342" s="143"/>
      <c r="AA342" s="135"/>
      <c r="AB342" s="135"/>
      <c r="AC342" s="135"/>
      <c r="AD342" s="135"/>
      <c r="AE342" s="135"/>
      <c r="AF342" s="135"/>
      <c r="AG342" s="135"/>
      <c r="AH342" s="135"/>
      <c r="AI342" s="140"/>
      <c r="AJ342" s="166"/>
      <c r="AL342" s="215"/>
      <c r="AM342" s="215"/>
      <c r="AN342" s="215"/>
      <c r="AO342" s="215"/>
      <c r="AP342" s="215"/>
      <c r="AQ342" s="215"/>
      <c r="AR342" s="215"/>
      <c r="AS342" s="215"/>
      <c r="AT342" s="215"/>
      <c r="AU342" s="215"/>
      <c r="AV342" s="215"/>
      <c r="AW342" s="215"/>
      <c r="AX342" s="215"/>
      <c r="AY342" s="215"/>
      <c r="AZ342" s="215"/>
      <c r="BA342" s="215"/>
      <c r="BB342" s="215"/>
      <c r="BC342" s="215"/>
      <c r="BP342" s="192"/>
      <c r="BR342" s="136"/>
      <c r="BS342" s="136"/>
      <c r="BT342" s="136"/>
      <c r="BU342" s="136"/>
      <c r="BV342" s="136"/>
      <c r="BW342" s="136"/>
    </row>
    <row r="343" spans="1:75" ht="15" customHeight="1">
      <c r="A343" s="140"/>
      <c r="B343" s="138"/>
      <c r="C343" s="240" t="s">
        <v>616</v>
      </c>
      <c r="D343" s="240"/>
      <c r="E343" s="240"/>
      <c r="F343" s="240"/>
      <c r="G343" s="240"/>
      <c r="H343" s="215"/>
      <c r="I343" s="215"/>
      <c r="J343" s="143"/>
      <c r="K343" s="143"/>
      <c r="L343" s="143"/>
      <c r="M343" s="143"/>
      <c r="N343" s="143"/>
      <c r="O343" s="143"/>
      <c r="P343" s="143"/>
      <c r="Q343" s="143"/>
      <c r="R343" s="143"/>
      <c r="S343" s="143"/>
      <c r="T343" s="143"/>
      <c r="U343" s="143"/>
      <c r="V343" s="143"/>
      <c r="W343" s="143"/>
      <c r="X343" s="143"/>
      <c r="Y343" s="143"/>
      <c r="Z343" s="143"/>
      <c r="AA343" s="229"/>
      <c r="AB343" s="229"/>
      <c r="AC343" s="229"/>
      <c r="AD343" s="229"/>
      <c r="AE343" s="229"/>
      <c r="AF343" s="229"/>
      <c r="AG343" s="229"/>
      <c r="AH343" s="229"/>
      <c r="AI343" s="140"/>
      <c r="AJ343" s="166"/>
      <c r="AL343" s="215"/>
      <c r="AM343" s="215"/>
      <c r="AN343" s="215"/>
      <c r="AO343" s="215"/>
      <c r="AP343" s="215"/>
      <c r="AQ343" s="215"/>
      <c r="AR343" s="215"/>
      <c r="AS343" s="215"/>
      <c r="AT343" s="215"/>
      <c r="AU343" s="215"/>
      <c r="AV343" s="215"/>
      <c r="AW343" s="215"/>
      <c r="AX343" s="215"/>
      <c r="AY343" s="215"/>
      <c r="AZ343" s="215"/>
      <c r="BA343" s="215"/>
      <c r="BB343" s="215"/>
      <c r="BC343" s="215"/>
      <c r="BP343" s="192"/>
      <c r="BR343" s="136"/>
      <c r="BS343" s="136"/>
      <c r="BT343" s="136"/>
      <c r="BU343" s="136"/>
      <c r="BV343" s="136"/>
      <c r="BW343" s="136"/>
    </row>
    <row r="344" spans="1:75" ht="15" customHeight="1" thickBot="1">
      <c r="A344" s="140"/>
      <c r="B344" s="138"/>
      <c r="C344" s="235" t="str">
        <f>C337</f>
        <v>Tại ngày 30/6/2013</v>
      </c>
      <c r="D344" s="235"/>
      <c r="E344" s="235"/>
      <c r="F344" s="235"/>
      <c r="G344" s="235"/>
      <c r="H344" s="215"/>
      <c r="I344" s="215"/>
      <c r="J344" s="200">
        <f>J339+J341</f>
        <v>89055226</v>
      </c>
      <c r="K344" s="200"/>
      <c r="L344" s="200"/>
      <c r="M344" s="200"/>
      <c r="N344" s="200"/>
      <c r="O344" s="200"/>
      <c r="P344" s="137"/>
      <c r="Q344" s="137"/>
      <c r="R344" s="243">
        <f>P339+P341</f>
        <v>356898883</v>
      </c>
      <c r="S344" s="243"/>
      <c r="T344" s="243"/>
      <c r="U344" s="243"/>
      <c r="V344" s="137"/>
      <c r="W344" s="243">
        <f>W339+V341</f>
        <v>6457343645</v>
      </c>
      <c r="X344" s="243"/>
      <c r="Y344" s="243"/>
      <c r="Z344" s="243"/>
      <c r="AA344" s="135"/>
      <c r="AB344" s="137"/>
      <c r="AC344" s="243">
        <f>AA339+AA341</f>
        <v>6903297754</v>
      </c>
      <c r="AD344" s="243"/>
      <c r="AE344" s="243"/>
      <c r="AF344" s="243"/>
      <c r="AG344" s="243"/>
      <c r="AH344" s="243"/>
      <c r="AI344" s="140"/>
      <c r="AJ344" s="166"/>
      <c r="AL344" s="215"/>
      <c r="AM344" s="215"/>
      <c r="AN344" s="215"/>
      <c r="AO344" s="215"/>
      <c r="AP344" s="215"/>
      <c r="AQ344" s="215"/>
      <c r="AR344" s="215"/>
      <c r="AS344" s="215"/>
      <c r="AT344" s="215"/>
      <c r="AU344" s="215"/>
      <c r="AV344" s="215"/>
      <c r="AW344" s="215"/>
      <c r="AX344" s="215"/>
      <c r="AY344" s="215"/>
      <c r="AZ344" s="215"/>
      <c r="BA344" s="215"/>
      <c r="BB344" s="215"/>
      <c r="BC344" s="215"/>
      <c r="BP344" s="192"/>
      <c r="BR344" s="136"/>
      <c r="BS344" s="136"/>
      <c r="BT344" s="136"/>
      <c r="BU344" s="136"/>
      <c r="BV344" s="136"/>
      <c r="BW344" s="136"/>
    </row>
    <row r="345" spans="1:75" ht="15" customHeight="1" thickTop="1">
      <c r="A345" s="140"/>
      <c r="B345" s="138"/>
      <c r="C345" s="235" t="s">
        <v>617</v>
      </c>
      <c r="D345" s="235"/>
      <c r="E345" s="235"/>
      <c r="F345" s="235"/>
      <c r="G345" s="235"/>
      <c r="H345" s="215"/>
      <c r="I345" s="215"/>
      <c r="J345" s="185"/>
      <c r="K345" s="185"/>
      <c r="L345" s="185"/>
      <c r="M345" s="185"/>
      <c r="N345" s="185"/>
      <c r="O345" s="185"/>
      <c r="P345" s="185"/>
      <c r="Q345" s="185"/>
      <c r="R345" s="185"/>
      <c r="S345" s="185"/>
      <c r="T345" s="185"/>
      <c r="U345" s="185"/>
      <c r="V345" s="185"/>
      <c r="W345" s="185"/>
      <c r="X345" s="185"/>
      <c r="Y345" s="185"/>
      <c r="Z345" s="185"/>
      <c r="AA345" s="229"/>
      <c r="AB345" s="229"/>
      <c r="AC345" s="229"/>
      <c r="AD345" s="229"/>
      <c r="AE345" s="229"/>
      <c r="AF345" s="229"/>
      <c r="AG345" s="229"/>
      <c r="AH345" s="229"/>
      <c r="AI345" s="140"/>
      <c r="AJ345" s="166"/>
      <c r="AL345" s="215"/>
      <c r="AM345" s="215"/>
      <c r="AN345" s="215"/>
      <c r="AO345" s="215"/>
      <c r="AP345" s="215"/>
      <c r="AQ345" s="215"/>
      <c r="AR345" s="215"/>
      <c r="AS345" s="215"/>
      <c r="AT345" s="215"/>
      <c r="AU345" s="215"/>
      <c r="AV345" s="215"/>
      <c r="AW345" s="215"/>
      <c r="AX345" s="215"/>
      <c r="AY345" s="215"/>
      <c r="AZ345" s="215"/>
      <c r="BA345" s="215"/>
      <c r="BB345" s="215"/>
      <c r="BC345" s="215"/>
      <c r="BP345" s="192"/>
      <c r="BR345" s="136"/>
      <c r="BS345" s="136"/>
      <c r="BT345" s="136"/>
      <c r="BU345" s="136"/>
      <c r="BV345" s="136"/>
      <c r="BW345" s="136"/>
    </row>
    <row r="346" spans="1:71" ht="15" customHeight="1" thickBot="1">
      <c r="A346" s="87"/>
      <c r="C346" s="235" t="str">
        <f>C333</f>
        <v>Tại ngày 31/12/2012</v>
      </c>
      <c r="D346" s="235"/>
      <c r="E346" s="235"/>
      <c r="F346" s="235"/>
      <c r="G346" s="235"/>
      <c r="H346" s="215"/>
      <c r="I346" s="215"/>
      <c r="J346" s="238">
        <f>J333-J339</f>
        <v>131859403</v>
      </c>
      <c r="K346" s="238"/>
      <c r="L346" s="238"/>
      <c r="M346" s="238"/>
      <c r="N346" s="238"/>
      <c r="O346" s="238"/>
      <c r="P346" s="136"/>
      <c r="Q346" s="136"/>
      <c r="R346" s="244">
        <f>Q333-P339</f>
        <v>1151486275</v>
      </c>
      <c r="S346" s="244"/>
      <c r="T346" s="244"/>
      <c r="U346" s="244"/>
      <c r="V346" s="137"/>
      <c r="W346" s="244">
        <f>W333-W339</f>
        <v>1240631096</v>
      </c>
      <c r="X346" s="244"/>
      <c r="Y346" s="244"/>
      <c r="Z346" s="244"/>
      <c r="AA346" s="135"/>
      <c r="AB346" s="137"/>
      <c r="AC346" s="238">
        <f>AA333-AA339</f>
        <v>2523976774</v>
      </c>
      <c r="AD346" s="238"/>
      <c r="AE346" s="238"/>
      <c r="AF346" s="238"/>
      <c r="AG346" s="238"/>
      <c r="AH346" s="238"/>
      <c r="AI346" s="87"/>
      <c r="AJ346" s="100"/>
      <c r="AK346" s="134"/>
      <c r="AL346" s="215"/>
      <c r="AM346" s="215"/>
      <c r="AN346" s="215"/>
      <c r="AO346" s="215"/>
      <c r="AP346" s="215"/>
      <c r="AQ346" s="215"/>
      <c r="AR346" s="215"/>
      <c r="AS346" s="215"/>
      <c r="AT346" s="215"/>
      <c r="AU346" s="215"/>
      <c r="AV346" s="215"/>
      <c r="AW346" s="215"/>
      <c r="AX346" s="215"/>
      <c r="AY346" s="215"/>
      <c r="AZ346" s="215"/>
      <c r="BA346" s="215"/>
      <c r="BB346" s="215"/>
      <c r="BC346" s="215"/>
      <c r="BP346" s="192"/>
      <c r="BR346" s="136"/>
      <c r="BS346" s="136"/>
    </row>
    <row r="347" spans="1:71" ht="15" customHeight="1" thickBot="1" thickTop="1">
      <c r="A347" s="87"/>
      <c r="C347" s="235" t="str">
        <f>C344</f>
        <v>Tại ngày 30/6/2013</v>
      </c>
      <c r="D347" s="235"/>
      <c r="E347" s="235"/>
      <c r="F347" s="235"/>
      <c r="G347" s="235"/>
      <c r="H347" s="215"/>
      <c r="I347" s="215"/>
      <c r="J347" s="200">
        <f>J337-J344</f>
        <v>113251026</v>
      </c>
      <c r="K347" s="200"/>
      <c r="L347" s="200"/>
      <c r="M347" s="200"/>
      <c r="N347" s="200"/>
      <c r="O347" s="200"/>
      <c r="P347" s="137"/>
      <c r="Q347" s="137"/>
      <c r="R347" s="243">
        <f>Q337-R344</f>
        <v>1082990117</v>
      </c>
      <c r="S347" s="243"/>
      <c r="T347" s="243"/>
      <c r="U347" s="243"/>
      <c r="V347" s="137"/>
      <c r="W347" s="243">
        <f>W337-W344</f>
        <v>951117687</v>
      </c>
      <c r="X347" s="243"/>
      <c r="Y347" s="243"/>
      <c r="Z347" s="243"/>
      <c r="AA347" s="135"/>
      <c r="AB347" s="137"/>
      <c r="AC347" s="243">
        <f>AA337-AC344</f>
        <v>2147358830</v>
      </c>
      <c r="AD347" s="243"/>
      <c r="AE347" s="243"/>
      <c r="AF347" s="243"/>
      <c r="AG347" s="243"/>
      <c r="AH347" s="243"/>
      <c r="AI347" s="87"/>
      <c r="AJ347" s="100"/>
      <c r="AK347" s="134"/>
      <c r="AL347" s="215"/>
      <c r="AM347" s="215"/>
      <c r="AN347" s="215"/>
      <c r="AO347" s="215"/>
      <c r="AP347" s="215"/>
      <c r="AQ347" s="215"/>
      <c r="AR347" s="215"/>
      <c r="AS347" s="215"/>
      <c r="AT347" s="215"/>
      <c r="AU347" s="215"/>
      <c r="AV347" s="215"/>
      <c r="AW347" s="215"/>
      <c r="AX347" s="215"/>
      <c r="AY347" s="215"/>
      <c r="AZ347" s="215"/>
      <c r="BA347" s="215"/>
      <c r="BB347" s="215"/>
      <c r="BC347" s="215"/>
      <c r="BP347" s="192"/>
      <c r="BR347" s="136"/>
      <c r="BS347" s="136"/>
    </row>
    <row r="348" spans="1:71" ht="15" customHeight="1" thickTop="1">
      <c r="A348" s="87"/>
      <c r="D348" s="245"/>
      <c r="E348" s="245"/>
      <c r="F348" s="245"/>
      <c r="G348" s="245"/>
      <c r="H348" s="215"/>
      <c r="I348" s="215"/>
      <c r="J348" s="215"/>
      <c r="K348" s="215"/>
      <c r="L348" s="215"/>
      <c r="M348" s="215"/>
      <c r="N348" s="215"/>
      <c r="O348" s="215"/>
      <c r="P348" s="215"/>
      <c r="Q348" s="215"/>
      <c r="R348" s="215"/>
      <c r="S348" s="215"/>
      <c r="T348" s="215"/>
      <c r="U348" s="215"/>
      <c r="AH348" s="192"/>
      <c r="AI348" s="87"/>
      <c r="AJ348" s="100"/>
      <c r="AK348" s="134"/>
      <c r="AL348" s="215"/>
      <c r="AM348" s="215"/>
      <c r="AN348" s="215"/>
      <c r="AO348" s="215"/>
      <c r="AP348" s="215"/>
      <c r="AQ348" s="215"/>
      <c r="AR348" s="215"/>
      <c r="AS348" s="215"/>
      <c r="AT348" s="215"/>
      <c r="AU348" s="215"/>
      <c r="AV348" s="215"/>
      <c r="AW348" s="215"/>
      <c r="AX348" s="215"/>
      <c r="AY348" s="215"/>
      <c r="AZ348" s="215"/>
      <c r="BA348" s="215"/>
      <c r="BB348" s="215"/>
      <c r="BC348" s="215"/>
      <c r="BP348" s="192"/>
      <c r="BR348" s="136"/>
      <c r="BS348" s="136"/>
    </row>
    <row r="349" spans="1:75" s="253" customFormat="1" ht="15" customHeight="1" hidden="1" outlineLevel="1">
      <c r="A349" s="246"/>
      <c r="B349" s="247"/>
      <c r="C349" s="247"/>
      <c r="D349" s="248"/>
      <c r="E349" s="248"/>
      <c r="F349" s="248"/>
      <c r="G349" s="248"/>
      <c r="H349" s="248"/>
      <c r="I349" s="248"/>
      <c r="J349" s="248"/>
      <c r="K349" s="248"/>
      <c r="L349" s="248"/>
      <c r="M349" s="248"/>
      <c r="N349" s="248"/>
      <c r="O349" s="248"/>
      <c r="P349" s="248"/>
      <c r="Q349" s="248"/>
      <c r="R349" s="248"/>
      <c r="S349" s="248"/>
      <c r="T349" s="248"/>
      <c r="U349" s="248"/>
      <c r="V349" s="249"/>
      <c r="W349" s="249"/>
      <c r="X349" s="249"/>
      <c r="Y349" s="249"/>
      <c r="Z349" s="249"/>
      <c r="AA349" s="249"/>
      <c r="AB349" s="249"/>
      <c r="AC349" s="249"/>
      <c r="AD349" s="249"/>
      <c r="AE349" s="249"/>
      <c r="AF349" s="249"/>
      <c r="AG349" s="249"/>
      <c r="AH349" s="250"/>
      <c r="AI349" s="246"/>
      <c r="AJ349" s="251"/>
      <c r="AK349" s="247"/>
      <c r="AL349" s="248"/>
      <c r="AM349" s="248"/>
      <c r="AN349" s="248"/>
      <c r="AO349" s="248"/>
      <c r="AP349" s="248"/>
      <c r="AQ349" s="248"/>
      <c r="AR349" s="248"/>
      <c r="AS349" s="248"/>
      <c r="AT349" s="248"/>
      <c r="AU349" s="248"/>
      <c r="AV349" s="248"/>
      <c r="AW349" s="248"/>
      <c r="AX349" s="248"/>
      <c r="AY349" s="248"/>
      <c r="AZ349" s="248"/>
      <c r="BA349" s="248"/>
      <c r="BB349" s="248"/>
      <c r="BC349" s="248"/>
      <c r="BD349" s="249"/>
      <c r="BE349" s="249"/>
      <c r="BF349" s="249"/>
      <c r="BG349" s="249"/>
      <c r="BH349" s="249"/>
      <c r="BI349" s="249"/>
      <c r="BJ349" s="249"/>
      <c r="BK349" s="249"/>
      <c r="BL349" s="249"/>
      <c r="BM349" s="249"/>
      <c r="BN349" s="249"/>
      <c r="BO349" s="249"/>
      <c r="BP349" s="250"/>
      <c r="BQ349" s="249"/>
      <c r="BR349" s="249"/>
      <c r="BS349" s="249"/>
      <c r="BT349" s="252"/>
      <c r="BU349" s="252"/>
      <c r="BV349" s="252"/>
      <c r="BW349" s="252"/>
    </row>
    <row r="350" spans="1:75" s="253" customFormat="1" ht="15" customHeight="1" hidden="1" outlineLevel="1">
      <c r="A350" s="246">
        <f>IF(B350&lt;&gt;"",COUNTIF($B$8:B350,"."),"")</f>
      </c>
      <c r="B350" s="247"/>
      <c r="C350" s="247"/>
      <c r="D350" s="248"/>
      <c r="E350" s="248"/>
      <c r="F350" s="248"/>
      <c r="G350" s="248"/>
      <c r="H350" s="248"/>
      <c r="I350" s="248"/>
      <c r="J350" s="248"/>
      <c r="K350" s="248"/>
      <c r="L350" s="248"/>
      <c r="M350" s="248"/>
      <c r="N350" s="248"/>
      <c r="O350" s="248"/>
      <c r="P350" s="248"/>
      <c r="Q350" s="248"/>
      <c r="R350" s="248"/>
      <c r="S350" s="248"/>
      <c r="T350" s="248"/>
      <c r="U350" s="248"/>
      <c r="V350" s="249"/>
      <c r="W350" s="249"/>
      <c r="X350" s="249"/>
      <c r="Y350" s="249"/>
      <c r="Z350" s="249"/>
      <c r="AA350" s="249"/>
      <c r="AB350" s="249"/>
      <c r="AC350" s="249"/>
      <c r="AD350" s="249"/>
      <c r="AE350" s="249"/>
      <c r="AF350" s="249"/>
      <c r="AG350" s="249"/>
      <c r="AH350" s="250" t="s">
        <v>618</v>
      </c>
      <c r="AI350" s="246"/>
      <c r="AJ350" s="251"/>
      <c r="AK350" s="247"/>
      <c r="AL350" s="248"/>
      <c r="AM350" s="248"/>
      <c r="AN350" s="248"/>
      <c r="AO350" s="248"/>
      <c r="AP350" s="248"/>
      <c r="AQ350" s="248"/>
      <c r="AR350" s="248"/>
      <c r="AS350" s="248"/>
      <c r="AT350" s="248"/>
      <c r="AU350" s="248"/>
      <c r="AV350" s="248"/>
      <c r="AW350" s="248"/>
      <c r="AX350" s="248"/>
      <c r="AY350" s="248"/>
      <c r="AZ350" s="248"/>
      <c r="BA350" s="248"/>
      <c r="BB350" s="248"/>
      <c r="BC350" s="248"/>
      <c r="BD350" s="249"/>
      <c r="BE350" s="249"/>
      <c r="BF350" s="249"/>
      <c r="BG350" s="249"/>
      <c r="BH350" s="249"/>
      <c r="BI350" s="249"/>
      <c r="BJ350" s="249"/>
      <c r="BK350" s="249"/>
      <c r="BL350" s="249"/>
      <c r="BM350" s="249"/>
      <c r="BN350" s="249"/>
      <c r="BO350" s="249"/>
      <c r="BP350" s="250" t="s">
        <v>619</v>
      </c>
      <c r="BQ350" s="249"/>
      <c r="BR350" s="249"/>
      <c r="BS350" s="249"/>
      <c r="BT350" s="252"/>
      <c r="BU350" s="252"/>
      <c r="BV350" s="252"/>
      <c r="BW350" s="252"/>
    </row>
    <row r="351" spans="1:75" s="253" customFormat="1" ht="15" customHeight="1" hidden="1" outlineLevel="1">
      <c r="A351" s="246">
        <f>IF(B351&lt;&gt;"",COUNTIF($B$8:B351,"."),"")</f>
      </c>
      <c r="B351" s="247"/>
      <c r="C351" s="254" t="s">
        <v>509</v>
      </c>
      <c r="D351" s="254"/>
      <c r="E351" s="254"/>
      <c r="F351" s="248"/>
      <c r="G351" s="248"/>
      <c r="J351" s="255"/>
      <c r="K351" s="256" t="s">
        <v>620</v>
      </c>
      <c r="L351" s="256"/>
      <c r="M351" s="256"/>
      <c r="N351" s="256"/>
      <c r="O351" s="256"/>
      <c r="P351" s="256"/>
      <c r="Q351" s="256" t="s">
        <v>621</v>
      </c>
      <c r="R351" s="256"/>
      <c r="S351" s="256"/>
      <c r="T351" s="256"/>
      <c r="U351" s="256"/>
      <c r="V351" s="256"/>
      <c r="W351" s="256" t="s">
        <v>622</v>
      </c>
      <c r="X351" s="256"/>
      <c r="Y351" s="256"/>
      <c r="Z351" s="256"/>
      <c r="AA351" s="256"/>
      <c r="AB351" s="256"/>
      <c r="AC351" s="256" t="s">
        <v>504</v>
      </c>
      <c r="AD351" s="256"/>
      <c r="AE351" s="256"/>
      <c r="AF351" s="256"/>
      <c r="AG351" s="256"/>
      <c r="AH351" s="256"/>
      <c r="AI351" s="246"/>
      <c r="AJ351" s="251"/>
      <c r="AK351" s="257" t="s">
        <v>623</v>
      </c>
      <c r="AL351" s="257"/>
      <c r="AM351" s="257"/>
      <c r="AN351" s="248"/>
      <c r="AO351" s="248"/>
      <c r="AR351" s="255"/>
      <c r="AS351" s="255"/>
      <c r="AT351" s="255"/>
      <c r="AU351" s="255"/>
      <c r="AV351" s="255"/>
      <c r="AW351" s="256" t="s">
        <v>345</v>
      </c>
      <c r="AX351" s="256"/>
      <c r="AY351" s="256"/>
      <c r="AZ351" s="256"/>
      <c r="BA351" s="256"/>
      <c r="BB351" s="256"/>
      <c r="BC351" s="248"/>
      <c r="BD351" s="256" t="s">
        <v>624</v>
      </c>
      <c r="BE351" s="256"/>
      <c r="BF351" s="256"/>
      <c r="BG351" s="256"/>
      <c r="BH351" s="256"/>
      <c r="BI351" s="256"/>
      <c r="BJ351" s="249"/>
      <c r="BK351" s="256" t="s">
        <v>505</v>
      </c>
      <c r="BL351" s="256"/>
      <c r="BM351" s="256"/>
      <c r="BN351" s="256"/>
      <c r="BO351" s="256"/>
      <c r="BP351" s="256"/>
      <c r="BQ351" s="258"/>
      <c r="BR351" s="249"/>
      <c r="BS351" s="249"/>
      <c r="BT351" s="252"/>
      <c r="BU351" s="252"/>
      <c r="BV351" s="252"/>
      <c r="BW351" s="252"/>
    </row>
    <row r="352" spans="1:75" s="253" customFormat="1" ht="15" customHeight="1" hidden="1" outlineLevel="1">
      <c r="A352" s="246">
        <f>IF(B352&lt;&gt;"",COUNTIF($B$8:B352,"."),"")</f>
      </c>
      <c r="B352" s="247"/>
      <c r="C352" s="259"/>
      <c r="D352" s="254"/>
      <c r="E352" s="254"/>
      <c r="F352" s="248"/>
      <c r="G352" s="248"/>
      <c r="H352" s="255"/>
      <c r="J352" s="255"/>
      <c r="K352" s="260"/>
      <c r="L352" s="260"/>
      <c r="M352" s="260"/>
      <c r="N352" s="260"/>
      <c r="O352" s="260"/>
      <c r="P352" s="260"/>
      <c r="Q352" s="260"/>
      <c r="R352" s="260"/>
      <c r="S352" s="260"/>
      <c r="T352" s="260"/>
      <c r="U352" s="260"/>
      <c r="V352" s="260"/>
      <c r="W352" s="260"/>
      <c r="X352" s="260"/>
      <c r="Y352" s="260"/>
      <c r="Z352" s="260"/>
      <c r="AA352" s="260"/>
      <c r="AB352" s="260"/>
      <c r="AC352" s="260"/>
      <c r="AD352" s="260"/>
      <c r="AE352" s="260"/>
      <c r="AF352" s="260"/>
      <c r="AG352" s="260"/>
      <c r="AH352" s="260"/>
      <c r="AI352" s="246"/>
      <c r="AJ352" s="251"/>
      <c r="AK352" s="261"/>
      <c r="AL352" s="261"/>
      <c r="AM352" s="261"/>
      <c r="AN352" s="248"/>
      <c r="AO352" s="248"/>
      <c r="AP352" s="255"/>
      <c r="AR352" s="255"/>
      <c r="AS352" s="255"/>
      <c r="AT352" s="255"/>
      <c r="AU352" s="255"/>
      <c r="AV352" s="255"/>
      <c r="AW352" s="260"/>
      <c r="AX352" s="260"/>
      <c r="AY352" s="260"/>
      <c r="AZ352" s="260"/>
      <c r="BA352" s="260"/>
      <c r="BB352" s="260"/>
      <c r="BC352" s="248"/>
      <c r="BD352" s="260"/>
      <c r="BE352" s="260"/>
      <c r="BF352" s="260"/>
      <c r="BG352" s="260"/>
      <c r="BH352" s="260"/>
      <c r="BI352" s="260"/>
      <c r="BJ352" s="249"/>
      <c r="BK352" s="260"/>
      <c r="BL352" s="260"/>
      <c r="BM352" s="260"/>
      <c r="BN352" s="260"/>
      <c r="BO352" s="260"/>
      <c r="BP352" s="260"/>
      <c r="BQ352" s="258"/>
      <c r="BR352" s="249"/>
      <c r="BS352" s="249"/>
      <c r="BT352" s="252"/>
      <c r="BU352" s="252"/>
      <c r="BV352" s="252"/>
      <c r="BW352" s="252"/>
    </row>
    <row r="353" spans="1:75" s="253" customFormat="1" ht="15" customHeight="1" hidden="1" outlineLevel="1">
      <c r="A353" s="246">
        <f>IF(B353&lt;&gt;"",COUNTIF($B$8:B353,"."),"")</f>
      </c>
      <c r="B353" s="247"/>
      <c r="C353" s="262" t="s">
        <v>625</v>
      </c>
      <c r="D353" s="263"/>
      <c r="E353" s="264"/>
      <c r="F353" s="265"/>
      <c r="G353" s="265"/>
      <c r="H353" s="265"/>
      <c r="I353" s="266"/>
      <c r="J353" s="265"/>
      <c r="K353" s="267"/>
      <c r="L353" s="267"/>
      <c r="M353" s="267"/>
      <c r="N353" s="267"/>
      <c r="O353" s="267"/>
      <c r="P353" s="267"/>
      <c r="Q353" s="267"/>
      <c r="R353" s="267"/>
      <c r="S353" s="267"/>
      <c r="T353" s="267"/>
      <c r="U353" s="267"/>
      <c r="V353" s="267"/>
      <c r="W353" s="267"/>
      <c r="X353" s="267"/>
      <c r="Y353" s="267"/>
      <c r="Z353" s="267"/>
      <c r="AA353" s="267"/>
      <c r="AB353" s="267"/>
      <c r="AC353" s="267"/>
      <c r="AD353" s="267"/>
      <c r="AE353" s="267"/>
      <c r="AF353" s="267"/>
      <c r="AG353" s="267"/>
      <c r="AH353" s="267"/>
      <c r="AI353" s="246"/>
      <c r="AJ353" s="251"/>
      <c r="AK353" s="262" t="s">
        <v>626</v>
      </c>
      <c r="AL353" s="268"/>
      <c r="AM353" s="269"/>
      <c r="AN353" s="265"/>
      <c r="AO353" s="265"/>
      <c r="AP353" s="265"/>
      <c r="AQ353" s="266"/>
      <c r="AR353" s="265"/>
      <c r="AS353" s="265"/>
      <c r="AT353" s="265"/>
      <c r="AU353" s="265"/>
      <c r="AV353" s="248"/>
      <c r="AW353" s="267"/>
      <c r="AX353" s="267"/>
      <c r="AY353" s="267"/>
      <c r="AZ353" s="267"/>
      <c r="BA353" s="267"/>
      <c r="BB353" s="267"/>
      <c r="BC353" s="248"/>
      <c r="BD353" s="267"/>
      <c r="BE353" s="267"/>
      <c r="BF353" s="267"/>
      <c r="BG353" s="267"/>
      <c r="BH353" s="267"/>
      <c r="BI353" s="267"/>
      <c r="BJ353" s="249"/>
      <c r="BK353" s="267"/>
      <c r="BL353" s="267"/>
      <c r="BM353" s="267"/>
      <c r="BN353" s="267"/>
      <c r="BO353" s="267"/>
      <c r="BP353" s="267"/>
      <c r="BQ353" s="248"/>
      <c r="BR353" s="249"/>
      <c r="BS353" s="249"/>
      <c r="BT353" s="252"/>
      <c r="BU353" s="252"/>
      <c r="BV353" s="252"/>
      <c r="BW353" s="252"/>
    </row>
    <row r="354" spans="1:75" s="274" customFormat="1" ht="15" customHeight="1" hidden="1" outlineLevel="1">
      <c r="A354" s="246">
        <f>IF(B354&lt;&gt;"",COUNTIF($B$8:B354,"."),"")</f>
      </c>
      <c r="B354" s="247"/>
      <c r="C354" s="270" t="s">
        <v>627</v>
      </c>
      <c r="D354" s="270"/>
      <c r="E354" s="270"/>
      <c r="F354" s="270"/>
      <c r="G354" s="270"/>
      <c r="H354" s="270"/>
      <c r="I354" s="270"/>
      <c r="J354" s="252"/>
      <c r="K354" s="271"/>
      <c r="L354" s="271"/>
      <c r="M354" s="271"/>
      <c r="N354" s="271"/>
      <c r="O354" s="271"/>
      <c r="P354" s="271"/>
      <c r="Q354" s="271"/>
      <c r="R354" s="271"/>
      <c r="S354" s="271"/>
      <c r="T354" s="271"/>
      <c r="U354" s="271"/>
      <c r="V354" s="271"/>
      <c r="W354" s="271"/>
      <c r="X354" s="271"/>
      <c r="Y354" s="271"/>
      <c r="Z354" s="271"/>
      <c r="AA354" s="271"/>
      <c r="AB354" s="271"/>
      <c r="AC354" s="271"/>
      <c r="AD354" s="271"/>
      <c r="AE354" s="271"/>
      <c r="AF354" s="271"/>
      <c r="AG354" s="271"/>
      <c r="AH354" s="271"/>
      <c r="AI354" s="246"/>
      <c r="AJ354" s="251"/>
      <c r="AK354" s="270" t="s">
        <v>628</v>
      </c>
      <c r="AL354" s="270"/>
      <c r="AM354" s="270"/>
      <c r="AN354" s="270"/>
      <c r="AO354" s="270"/>
      <c r="AP354" s="270"/>
      <c r="AQ354" s="270"/>
      <c r="AR354" s="270"/>
      <c r="AS354" s="252"/>
      <c r="AT354" s="252"/>
      <c r="AU354" s="252"/>
      <c r="AV354" s="252"/>
      <c r="AW354" s="271">
        <f>K354</f>
        <v>0</v>
      </c>
      <c r="AX354" s="271"/>
      <c r="AY354" s="271"/>
      <c r="AZ354" s="271"/>
      <c r="BA354" s="271"/>
      <c r="BB354" s="271"/>
      <c r="BC354" s="272"/>
      <c r="BD354" s="271">
        <f>W354</f>
        <v>0</v>
      </c>
      <c r="BE354" s="271"/>
      <c r="BF354" s="271"/>
      <c r="BG354" s="271"/>
      <c r="BH354" s="271"/>
      <c r="BI354" s="271"/>
      <c r="BJ354" s="252"/>
      <c r="BK354" s="271">
        <f>AC354</f>
        <v>0</v>
      </c>
      <c r="BL354" s="271"/>
      <c r="BM354" s="271"/>
      <c r="BN354" s="271"/>
      <c r="BO354" s="271"/>
      <c r="BP354" s="271"/>
      <c r="BQ354" s="273"/>
      <c r="BR354" s="249"/>
      <c r="BS354" s="249"/>
      <c r="BT354" s="252"/>
      <c r="BU354" s="252"/>
      <c r="BV354" s="252"/>
      <c r="BW354" s="252"/>
    </row>
    <row r="355" spans="1:75" s="274" customFormat="1" ht="15" customHeight="1" hidden="1" outlineLevel="1">
      <c r="A355" s="246">
        <f>IF(B355&lt;&gt;"",COUNTIF($B$8:B355,"."),"")</f>
      </c>
      <c r="B355" s="247"/>
      <c r="C355" s="275" t="s">
        <v>629</v>
      </c>
      <c r="D355" s="276"/>
      <c r="E355" s="277"/>
      <c r="F355" s="272"/>
      <c r="G355" s="272"/>
      <c r="J355" s="252"/>
      <c r="K355" s="278"/>
      <c r="L355" s="278"/>
      <c r="M355" s="278"/>
      <c r="N355" s="278"/>
      <c r="O355" s="278"/>
      <c r="P355" s="278"/>
      <c r="Q355" s="278"/>
      <c r="R355" s="278"/>
      <c r="S355" s="278"/>
      <c r="T355" s="278"/>
      <c r="U355" s="278"/>
      <c r="V355" s="278"/>
      <c r="W355" s="278"/>
      <c r="X355" s="278"/>
      <c r="Y355" s="278"/>
      <c r="Z355" s="278"/>
      <c r="AA355" s="278"/>
      <c r="AB355" s="278"/>
      <c r="AC355" s="278"/>
      <c r="AD355" s="278"/>
      <c r="AE355" s="278"/>
      <c r="AF355" s="278"/>
      <c r="AG355" s="278"/>
      <c r="AH355" s="278"/>
      <c r="AI355" s="246"/>
      <c r="AJ355" s="251"/>
      <c r="AK355" s="275" t="s">
        <v>630</v>
      </c>
      <c r="AL355" s="276"/>
      <c r="AM355" s="277"/>
      <c r="AN355" s="272"/>
      <c r="AO355" s="272"/>
      <c r="AR355" s="252"/>
      <c r="AS355" s="252"/>
      <c r="AT355" s="252"/>
      <c r="AU355" s="252"/>
      <c r="AV355" s="252"/>
      <c r="AW355" s="278">
        <f>SUM(AW356:BB357)</f>
        <v>0</v>
      </c>
      <c r="AX355" s="278"/>
      <c r="AY355" s="278"/>
      <c r="AZ355" s="278"/>
      <c r="BA355" s="278"/>
      <c r="BB355" s="278"/>
      <c r="BC355" s="272"/>
      <c r="BD355" s="278">
        <f>SUM(BD356:BI357)</f>
        <v>0</v>
      </c>
      <c r="BE355" s="278"/>
      <c r="BF355" s="278"/>
      <c r="BG355" s="278"/>
      <c r="BH355" s="278"/>
      <c r="BI355" s="278"/>
      <c r="BJ355" s="252"/>
      <c r="BK355" s="278">
        <f>SUM(AW355:BI355)</f>
        <v>0</v>
      </c>
      <c r="BL355" s="278"/>
      <c r="BM355" s="278"/>
      <c r="BN355" s="278"/>
      <c r="BO355" s="278"/>
      <c r="BP355" s="278"/>
      <c r="BQ355" s="273"/>
      <c r="BR355" s="249"/>
      <c r="BS355" s="249"/>
      <c r="BT355" s="252"/>
      <c r="BU355" s="252"/>
      <c r="BV355" s="252"/>
      <c r="BW355" s="252"/>
    </row>
    <row r="356" spans="1:75" s="253" customFormat="1" ht="15" customHeight="1" hidden="1" outlineLevel="1">
      <c r="A356" s="246">
        <f>IF(B356&lt;&gt;"",COUNTIF($B$8:B356,"."),"")</f>
      </c>
      <c r="B356" s="247"/>
      <c r="C356" s="279" t="s">
        <v>631</v>
      </c>
      <c r="D356" s="280"/>
      <c r="E356" s="281"/>
      <c r="F356" s="248"/>
      <c r="G356" s="248"/>
      <c r="J356" s="249"/>
      <c r="K356" s="282"/>
      <c r="L356" s="282"/>
      <c r="M356" s="282"/>
      <c r="N356" s="282"/>
      <c r="O356" s="282"/>
      <c r="P356" s="282"/>
      <c r="Q356" s="282"/>
      <c r="R356" s="282"/>
      <c r="S356" s="282"/>
      <c r="T356" s="282"/>
      <c r="U356" s="282"/>
      <c r="V356" s="282"/>
      <c r="W356" s="282"/>
      <c r="X356" s="282"/>
      <c r="Y356" s="282"/>
      <c r="Z356" s="282"/>
      <c r="AA356" s="282"/>
      <c r="AB356" s="282"/>
      <c r="AC356" s="282"/>
      <c r="AD356" s="282"/>
      <c r="AE356" s="282"/>
      <c r="AF356" s="282"/>
      <c r="AG356" s="282"/>
      <c r="AH356" s="282"/>
      <c r="AI356" s="246"/>
      <c r="AJ356" s="251"/>
      <c r="AK356" s="279" t="s">
        <v>632</v>
      </c>
      <c r="AL356" s="280"/>
      <c r="AM356" s="281"/>
      <c r="AN356" s="248"/>
      <c r="AO356" s="248"/>
      <c r="AR356" s="249"/>
      <c r="AS356" s="249"/>
      <c r="AT356" s="249"/>
      <c r="AU356" s="249"/>
      <c r="AV356" s="249"/>
      <c r="AW356" s="282">
        <f>K356</f>
        <v>0</v>
      </c>
      <c r="AX356" s="282"/>
      <c r="AY356" s="282"/>
      <c r="AZ356" s="282"/>
      <c r="BA356" s="282"/>
      <c r="BB356" s="282"/>
      <c r="BC356" s="248"/>
      <c r="BD356" s="282">
        <f>W356</f>
        <v>0</v>
      </c>
      <c r="BE356" s="282"/>
      <c r="BF356" s="282"/>
      <c r="BG356" s="282"/>
      <c r="BH356" s="282"/>
      <c r="BI356" s="282"/>
      <c r="BJ356" s="249"/>
      <c r="BK356" s="282">
        <f>AC356</f>
        <v>0</v>
      </c>
      <c r="BL356" s="282"/>
      <c r="BM356" s="282"/>
      <c r="BN356" s="282"/>
      <c r="BO356" s="282"/>
      <c r="BP356" s="282"/>
      <c r="BQ356" s="283"/>
      <c r="BR356" s="249"/>
      <c r="BS356" s="249"/>
      <c r="BT356" s="252"/>
      <c r="BU356" s="252"/>
      <c r="BV356" s="252"/>
      <c r="BW356" s="252"/>
    </row>
    <row r="357" spans="1:75" s="253" customFormat="1" ht="15" customHeight="1" hidden="1" outlineLevel="1">
      <c r="A357" s="246">
        <f>IF(B357&lt;&gt;"",COUNTIF($B$8:B357,"."),"")</f>
      </c>
      <c r="B357" s="247"/>
      <c r="C357" s="279" t="s">
        <v>633</v>
      </c>
      <c r="D357" s="280"/>
      <c r="E357" s="281"/>
      <c r="F357" s="248"/>
      <c r="G357" s="248"/>
      <c r="J357" s="249"/>
      <c r="K357" s="282"/>
      <c r="L357" s="282"/>
      <c r="M357" s="282"/>
      <c r="N357" s="282"/>
      <c r="O357" s="282"/>
      <c r="P357" s="282"/>
      <c r="Q357" s="282"/>
      <c r="R357" s="282"/>
      <c r="S357" s="282"/>
      <c r="T357" s="282"/>
      <c r="U357" s="282"/>
      <c r="V357" s="282"/>
      <c r="W357" s="282"/>
      <c r="X357" s="282"/>
      <c r="Y357" s="282"/>
      <c r="Z357" s="282"/>
      <c r="AA357" s="282"/>
      <c r="AB357" s="282"/>
      <c r="AC357" s="282"/>
      <c r="AD357" s="282"/>
      <c r="AE357" s="282"/>
      <c r="AF357" s="282"/>
      <c r="AG357" s="282"/>
      <c r="AH357" s="282"/>
      <c r="AI357" s="246"/>
      <c r="AJ357" s="251"/>
      <c r="AK357" s="279" t="s">
        <v>634</v>
      </c>
      <c r="AL357" s="280"/>
      <c r="AM357" s="281"/>
      <c r="AN357" s="248"/>
      <c r="AO357" s="248"/>
      <c r="AR357" s="249"/>
      <c r="AS357" s="249"/>
      <c r="AT357" s="249"/>
      <c r="AU357" s="249"/>
      <c r="AV357" s="249"/>
      <c r="AW357" s="282">
        <f>K357</f>
        <v>0</v>
      </c>
      <c r="AX357" s="282"/>
      <c r="AY357" s="282"/>
      <c r="AZ357" s="282"/>
      <c r="BA357" s="282"/>
      <c r="BB357" s="282"/>
      <c r="BC357" s="248"/>
      <c r="BD357" s="282">
        <f>W357</f>
        <v>0</v>
      </c>
      <c r="BE357" s="282"/>
      <c r="BF357" s="282"/>
      <c r="BG357" s="282"/>
      <c r="BH357" s="282"/>
      <c r="BI357" s="282"/>
      <c r="BJ357" s="249"/>
      <c r="BK357" s="282">
        <f>AC357</f>
        <v>0</v>
      </c>
      <c r="BL357" s="282"/>
      <c r="BM357" s="282"/>
      <c r="BN357" s="282"/>
      <c r="BO357" s="282"/>
      <c r="BP357" s="282"/>
      <c r="BQ357" s="283"/>
      <c r="BR357" s="249"/>
      <c r="BS357" s="249"/>
      <c r="BT357" s="252"/>
      <c r="BU357" s="252"/>
      <c r="BV357" s="252"/>
      <c r="BW357" s="252"/>
    </row>
    <row r="358" spans="1:75" s="274" customFormat="1" ht="15" customHeight="1" hidden="1" outlineLevel="1">
      <c r="A358" s="246">
        <f>IF(B358&lt;&gt;"",COUNTIF($B$8:B358,"."),"")</f>
      </c>
      <c r="B358" s="247"/>
      <c r="C358" s="275" t="s">
        <v>635</v>
      </c>
      <c r="D358" s="276"/>
      <c r="E358" s="277"/>
      <c r="F358" s="272"/>
      <c r="G358" s="272"/>
      <c r="J358" s="252"/>
      <c r="K358" s="278"/>
      <c r="L358" s="278"/>
      <c r="M358" s="278"/>
      <c r="N358" s="278"/>
      <c r="O358" s="278"/>
      <c r="P358" s="278"/>
      <c r="Q358" s="278"/>
      <c r="R358" s="278"/>
      <c r="S358" s="278"/>
      <c r="T358" s="278"/>
      <c r="U358" s="278"/>
      <c r="V358" s="278"/>
      <c r="W358" s="278"/>
      <c r="X358" s="278"/>
      <c r="Y358" s="278"/>
      <c r="Z358" s="278"/>
      <c r="AA358" s="278"/>
      <c r="AB358" s="278"/>
      <c r="AC358" s="278"/>
      <c r="AD358" s="278"/>
      <c r="AE358" s="278"/>
      <c r="AF358" s="278"/>
      <c r="AG358" s="278"/>
      <c r="AH358" s="278"/>
      <c r="AI358" s="246"/>
      <c r="AJ358" s="251"/>
      <c r="AK358" s="284" t="s">
        <v>636</v>
      </c>
      <c r="AL358" s="276"/>
      <c r="AM358" s="277"/>
      <c r="AN358" s="272"/>
      <c r="AO358" s="272"/>
      <c r="AR358" s="252"/>
      <c r="AS358" s="252"/>
      <c r="AT358" s="252"/>
      <c r="AU358" s="252"/>
      <c r="AV358" s="252"/>
      <c r="AW358" s="278">
        <f>SUM(AW359:BB360)</f>
        <v>0</v>
      </c>
      <c r="AX358" s="278"/>
      <c r="AY358" s="278"/>
      <c r="AZ358" s="278"/>
      <c r="BA358" s="278"/>
      <c r="BB358" s="278"/>
      <c r="BC358" s="272"/>
      <c r="BD358" s="278">
        <f>SUM(BD359:BI360)</f>
        <v>0</v>
      </c>
      <c r="BE358" s="278"/>
      <c r="BF358" s="278"/>
      <c r="BG358" s="278"/>
      <c r="BH358" s="278"/>
      <c r="BI358" s="278"/>
      <c r="BJ358" s="252"/>
      <c r="BK358" s="278">
        <f>SUM(AW358:BI358)</f>
        <v>0</v>
      </c>
      <c r="BL358" s="278"/>
      <c r="BM358" s="278"/>
      <c r="BN358" s="278"/>
      <c r="BO358" s="278"/>
      <c r="BP358" s="278"/>
      <c r="BQ358" s="273"/>
      <c r="BR358" s="249"/>
      <c r="BS358" s="249"/>
      <c r="BT358" s="252"/>
      <c r="BU358" s="252"/>
      <c r="BV358" s="252"/>
      <c r="BW358" s="252"/>
    </row>
    <row r="359" spans="1:75" s="253" customFormat="1" ht="15" customHeight="1" hidden="1" outlineLevel="1">
      <c r="A359" s="246">
        <f>IF(B359&lt;&gt;"",COUNTIF($B$8:B359,"."),"")</f>
      </c>
      <c r="B359" s="247"/>
      <c r="C359" s="279" t="s">
        <v>637</v>
      </c>
      <c r="D359" s="280"/>
      <c r="E359" s="281"/>
      <c r="F359" s="248"/>
      <c r="G359" s="248"/>
      <c r="J359" s="249"/>
      <c r="K359" s="282"/>
      <c r="L359" s="282"/>
      <c r="M359" s="282"/>
      <c r="N359" s="282"/>
      <c r="O359" s="282"/>
      <c r="P359" s="282"/>
      <c r="Q359" s="282"/>
      <c r="R359" s="282"/>
      <c r="S359" s="282"/>
      <c r="T359" s="282"/>
      <c r="U359" s="282"/>
      <c r="V359" s="282"/>
      <c r="W359" s="282"/>
      <c r="X359" s="282"/>
      <c r="Y359" s="282"/>
      <c r="Z359" s="282"/>
      <c r="AA359" s="282"/>
      <c r="AB359" s="282"/>
      <c r="AC359" s="282"/>
      <c r="AD359" s="282"/>
      <c r="AE359" s="282"/>
      <c r="AF359" s="282"/>
      <c r="AG359" s="282"/>
      <c r="AH359" s="282"/>
      <c r="AI359" s="246"/>
      <c r="AJ359" s="251"/>
      <c r="AK359" s="279" t="s">
        <v>638</v>
      </c>
      <c r="AL359" s="280"/>
      <c r="AM359" s="281"/>
      <c r="AN359" s="248"/>
      <c r="AO359" s="248"/>
      <c r="AR359" s="249"/>
      <c r="AS359" s="249"/>
      <c r="AT359" s="249"/>
      <c r="AU359" s="249"/>
      <c r="AV359" s="249"/>
      <c r="AW359" s="282">
        <f>K359</f>
        <v>0</v>
      </c>
      <c r="AX359" s="282"/>
      <c r="AY359" s="282"/>
      <c r="AZ359" s="282"/>
      <c r="BA359" s="282"/>
      <c r="BB359" s="282"/>
      <c r="BC359" s="248"/>
      <c r="BD359" s="282">
        <f>W359</f>
        <v>0</v>
      </c>
      <c r="BE359" s="282"/>
      <c r="BF359" s="282"/>
      <c r="BG359" s="282"/>
      <c r="BH359" s="282"/>
      <c r="BI359" s="282"/>
      <c r="BJ359" s="249"/>
      <c r="BK359" s="282">
        <f>AC359</f>
        <v>0</v>
      </c>
      <c r="BL359" s="282"/>
      <c r="BM359" s="282"/>
      <c r="BN359" s="282"/>
      <c r="BO359" s="282"/>
      <c r="BP359" s="282"/>
      <c r="BQ359" s="283"/>
      <c r="BR359" s="249"/>
      <c r="BS359" s="249"/>
      <c r="BT359" s="252"/>
      <c r="BU359" s="252"/>
      <c r="BV359" s="252"/>
      <c r="BW359" s="252"/>
    </row>
    <row r="360" spans="1:75" s="253" customFormat="1" ht="15" customHeight="1" hidden="1" outlineLevel="1">
      <c r="A360" s="246">
        <f>IF(B360&lt;&gt;"",COUNTIF($B$8:B360,"."),"")</f>
      </c>
      <c r="B360" s="247"/>
      <c r="C360" s="279" t="s">
        <v>639</v>
      </c>
      <c r="D360" s="280"/>
      <c r="E360" s="281"/>
      <c r="F360" s="248"/>
      <c r="G360" s="248"/>
      <c r="J360" s="249"/>
      <c r="K360" s="282"/>
      <c r="L360" s="282"/>
      <c r="M360" s="282"/>
      <c r="N360" s="282"/>
      <c r="O360" s="282"/>
      <c r="P360" s="282"/>
      <c r="Q360" s="282"/>
      <c r="R360" s="282"/>
      <c r="S360" s="282"/>
      <c r="T360" s="282"/>
      <c r="U360" s="282"/>
      <c r="V360" s="282"/>
      <c r="W360" s="282"/>
      <c r="X360" s="282"/>
      <c r="Y360" s="282"/>
      <c r="Z360" s="282"/>
      <c r="AA360" s="282"/>
      <c r="AB360" s="282"/>
      <c r="AC360" s="282"/>
      <c r="AD360" s="282"/>
      <c r="AE360" s="282"/>
      <c r="AF360" s="282"/>
      <c r="AG360" s="282"/>
      <c r="AH360" s="282"/>
      <c r="AI360" s="246"/>
      <c r="AJ360" s="251"/>
      <c r="AK360" s="279" t="s">
        <v>634</v>
      </c>
      <c r="AL360" s="280"/>
      <c r="AM360" s="281"/>
      <c r="AN360" s="248"/>
      <c r="AO360" s="248"/>
      <c r="AR360" s="249"/>
      <c r="AS360" s="249"/>
      <c r="AT360" s="249"/>
      <c r="AU360" s="249"/>
      <c r="AV360" s="249"/>
      <c r="AW360" s="282">
        <f>K360</f>
        <v>0</v>
      </c>
      <c r="AX360" s="282"/>
      <c r="AY360" s="282"/>
      <c r="AZ360" s="282"/>
      <c r="BA360" s="282"/>
      <c r="BB360" s="282"/>
      <c r="BC360" s="248"/>
      <c r="BD360" s="282">
        <f>W360</f>
        <v>0</v>
      </c>
      <c r="BE360" s="282"/>
      <c r="BF360" s="282"/>
      <c r="BG360" s="282"/>
      <c r="BH360" s="282"/>
      <c r="BI360" s="282"/>
      <c r="BJ360" s="249"/>
      <c r="BK360" s="282">
        <f>AC360</f>
        <v>0</v>
      </c>
      <c r="BL360" s="282"/>
      <c r="BM360" s="282"/>
      <c r="BN360" s="282"/>
      <c r="BO360" s="282"/>
      <c r="BP360" s="282"/>
      <c r="BQ360" s="283"/>
      <c r="BR360" s="249"/>
      <c r="BS360" s="249"/>
      <c r="BT360" s="252"/>
      <c r="BU360" s="252"/>
      <c r="BV360" s="252"/>
      <c r="BW360" s="252"/>
    </row>
    <row r="361" spans="1:75" s="274" customFormat="1" ht="15" customHeight="1" hidden="1" outlineLevel="1">
      <c r="A361" s="246">
        <f>IF(B361&lt;&gt;"",COUNTIF($B$8:B361,"."),"")</f>
      </c>
      <c r="B361" s="247"/>
      <c r="C361" s="285" t="s">
        <v>640</v>
      </c>
      <c r="D361" s="285"/>
      <c r="E361" s="285"/>
      <c r="F361" s="285"/>
      <c r="G361" s="270"/>
      <c r="H361" s="270"/>
      <c r="I361" s="270"/>
      <c r="J361" s="270"/>
      <c r="K361" s="286"/>
      <c r="L361" s="286"/>
      <c r="M361" s="286"/>
      <c r="N361" s="286"/>
      <c r="O361" s="286"/>
      <c r="P361" s="286"/>
      <c r="Q361" s="286"/>
      <c r="R361" s="286"/>
      <c r="S361" s="286"/>
      <c r="T361" s="286"/>
      <c r="U361" s="286"/>
      <c r="V361" s="286"/>
      <c r="W361" s="286"/>
      <c r="X361" s="286"/>
      <c r="Y361" s="286"/>
      <c r="Z361" s="286"/>
      <c r="AA361" s="286"/>
      <c r="AB361" s="286"/>
      <c r="AC361" s="286"/>
      <c r="AD361" s="286"/>
      <c r="AE361" s="286"/>
      <c r="AF361" s="286"/>
      <c r="AG361" s="286"/>
      <c r="AH361" s="286"/>
      <c r="AI361" s="246"/>
      <c r="AJ361" s="251"/>
      <c r="AK361" s="285" t="s">
        <v>641</v>
      </c>
      <c r="AL361" s="285"/>
      <c r="AM361" s="285"/>
      <c r="AN361" s="285"/>
      <c r="AO361" s="270"/>
      <c r="AP361" s="270"/>
      <c r="AQ361" s="270"/>
      <c r="AR361" s="270"/>
      <c r="AS361" s="270"/>
      <c r="AT361" s="270"/>
      <c r="AU361" s="270"/>
      <c r="AV361" s="252"/>
      <c r="AW361" s="286">
        <f>AW354+AW355-AW358</f>
        <v>0</v>
      </c>
      <c r="AX361" s="286"/>
      <c r="AY361" s="286"/>
      <c r="AZ361" s="286"/>
      <c r="BA361" s="286"/>
      <c r="BB361" s="286"/>
      <c r="BC361" s="272"/>
      <c r="BD361" s="286">
        <f>BD354+BD355-BD358</f>
        <v>0</v>
      </c>
      <c r="BE361" s="286"/>
      <c r="BF361" s="286"/>
      <c r="BG361" s="286"/>
      <c r="BH361" s="286"/>
      <c r="BI361" s="286"/>
      <c r="BJ361" s="252"/>
      <c r="BK361" s="286">
        <f>SUM(AW361:BI361)</f>
        <v>0</v>
      </c>
      <c r="BL361" s="286"/>
      <c r="BM361" s="286"/>
      <c r="BN361" s="286"/>
      <c r="BO361" s="286"/>
      <c r="BP361" s="286"/>
      <c r="BQ361" s="273"/>
      <c r="BR361" s="249"/>
      <c r="BS361" s="249"/>
      <c r="BT361" s="252"/>
      <c r="BU361" s="252"/>
      <c r="BV361" s="252"/>
      <c r="BW361" s="252"/>
    </row>
    <row r="362" spans="1:75" s="253" customFormat="1" ht="15" customHeight="1" hidden="1" outlineLevel="1">
      <c r="A362" s="246">
        <f>IF(B362&lt;&gt;"",COUNTIF($B$8:B362,"."),"")</f>
      </c>
      <c r="B362" s="247"/>
      <c r="C362" s="262" t="s">
        <v>642</v>
      </c>
      <c r="D362" s="268"/>
      <c r="E362" s="269"/>
      <c r="F362" s="267"/>
      <c r="G362" s="265"/>
      <c r="H362" s="265"/>
      <c r="I362" s="266"/>
      <c r="J362" s="287"/>
      <c r="K362" s="288"/>
      <c r="L362" s="288"/>
      <c r="M362" s="288"/>
      <c r="N362" s="288"/>
      <c r="O362" s="288"/>
      <c r="P362" s="288"/>
      <c r="Q362" s="288"/>
      <c r="R362" s="288"/>
      <c r="S362" s="288"/>
      <c r="T362" s="288"/>
      <c r="U362" s="288"/>
      <c r="V362" s="288"/>
      <c r="W362" s="288"/>
      <c r="X362" s="288"/>
      <c r="Y362" s="288"/>
      <c r="Z362" s="288"/>
      <c r="AA362" s="288"/>
      <c r="AB362" s="288"/>
      <c r="AC362" s="288"/>
      <c r="AD362" s="288"/>
      <c r="AE362" s="288"/>
      <c r="AF362" s="288"/>
      <c r="AG362" s="288"/>
      <c r="AH362" s="288"/>
      <c r="AI362" s="246"/>
      <c r="AJ362" s="251"/>
      <c r="AK362" s="262" t="s">
        <v>643</v>
      </c>
      <c r="AL362" s="268"/>
      <c r="AM362" s="269"/>
      <c r="AN362" s="267"/>
      <c r="AO362" s="265"/>
      <c r="AP362" s="265"/>
      <c r="AQ362" s="266"/>
      <c r="AR362" s="287"/>
      <c r="AS362" s="287"/>
      <c r="AT362" s="287"/>
      <c r="AU362" s="287"/>
      <c r="AV362" s="252"/>
      <c r="AW362" s="267"/>
      <c r="AX362" s="267"/>
      <c r="AY362" s="267"/>
      <c r="AZ362" s="267"/>
      <c r="BA362" s="267"/>
      <c r="BB362" s="267"/>
      <c r="BC362" s="248"/>
      <c r="BD362" s="267"/>
      <c r="BE362" s="267"/>
      <c r="BF362" s="267"/>
      <c r="BG362" s="267"/>
      <c r="BH362" s="267"/>
      <c r="BI362" s="267"/>
      <c r="BJ362" s="249"/>
      <c r="BK362" s="267"/>
      <c r="BL362" s="267"/>
      <c r="BM362" s="267"/>
      <c r="BN362" s="267"/>
      <c r="BO362" s="267"/>
      <c r="BP362" s="267"/>
      <c r="BQ362" s="249"/>
      <c r="BR362" s="249"/>
      <c r="BS362" s="249"/>
      <c r="BT362" s="252"/>
      <c r="BU362" s="252"/>
      <c r="BV362" s="252"/>
      <c r="BW362" s="252"/>
    </row>
    <row r="363" spans="1:75" s="274" customFormat="1" ht="15" customHeight="1" hidden="1" outlineLevel="1">
      <c r="A363" s="246">
        <f>IF(B363&lt;&gt;"",COUNTIF($B$8:B363,"."),"")</f>
      </c>
      <c r="B363" s="247"/>
      <c r="C363" s="270" t="s">
        <v>627</v>
      </c>
      <c r="D363" s="270"/>
      <c r="E363" s="289"/>
      <c r="F363" s="289"/>
      <c r="G363" s="289"/>
      <c r="H363" s="289"/>
      <c r="I363" s="289"/>
      <c r="J363" s="290"/>
      <c r="K363" s="271"/>
      <c r="L363" s="271"/>
      <c r="M363" s="271"/>
      <c r="N363" s="271"/>
      <c r="O363" s="271"/>
      <c r="P363" s="271"/>
      <c r="Q363" s="271"/>
      <c r="R363" s="271"/>
      <c r="S363" s="271"/>
      <c r="T363" s="271"/>
      <c r="U363" s="271"/>
      <c r="V363" s="271"/>
      <c r="W363" s="271"/>
      <c r="X363" s="271"/>
      <c r="Y363" s="271"/>
      <c r="Z363" s="271"/>
      <c r="AA363" s="271"/>
      <c r="AB363" s="271"/>
      <c r="AC363" s="271"/>
      <c r="AD363" s="271"/>
      <c r="AE363" s="271"/>
      <c r="AF363" s="271"/>
      <c r="AG363" s="271"/>
      <c r="AH363" s="271"/>
      <c r="AI363" s="246"/>
      <c r="AJ363" s="251"/>
      <c r="AK363" s="270" t="s">
        <v>628</v>
      </c>
      <c r="AL363" s="252"/>
      <c r="AM363" s="252"/>
      <c r="AN363" s="252"/>
      <c r="AO363" s="252"/>
      <c r="AP363" s="252"/>
      <c r="AQ363" s="252"/>
      <c r="AR363" s="252"/>
      <c r="AS363" s="252"/>
      <c r="AT363" s="252"/>
      <c r="AU363" s="252"/>
      <c r="AV363" s="252"/>
      <c r="AW363" s="271">
        <f>K363</f>
        <v>0</v>
      </c>
      <c r="AX363" s="271"/>
      <c r="AY363" s="271"/>
      <c r="AZ363" s="271"/>
      <c r="BA363" s="271"/>
      <c r="BB363" s="271"/>
      <c r="BC363" s="272"/>
      <c r="BD363" s="271">
        <f>W363</f>
        <v>0</v>
      </c>
      <c r="BE363" s="271"/>
      <c r="BF363" s="271"/>
      <c r="BG363" s="271"/>
      <c r="BH363" s="271"/>
      <c r="BI363" s="271"/>
      <c r="BJ363" s="252"/>
      <c r="BK363" s="271">
        <f>AC363</f>
        <v>0</v>
      </c>
      <c r="BL363" s="271"/>
      <c r="BM363" s="271"/>
      <c r="BN363" s="271"/>
      <c r="BO363" s="271"/>
      <c r="BP363" s="271"/>
      <c r="BQ363" s="273"/>
      <c r="BR363" s="249"/>
      <c r="BS363" s="249"/>
      <c r="BT363" s="252"/>
      <c r="BU363" s="252"/>
      <c r="BV363" s="252"/>
      <c r="BW363" s="252"/>
    </row>
    <row r="364" spans="1:75" s="274" customFormat="1" ht="15" customHeight="1" hidden="1" outlineLevel="1">
      <c r="A364" s="246">
        <f>IF(B364&lt;&gt;"",COUNTIF($B$8:B364,"."),"")</f>
      </c>
      <c r="B364" s="247"/>
      <c r="C364" s="275" t="s">
        <v>629</v>
      </c>
      <c r="D364" s="276"/>
      <c r="E364" s="291"/>
      <c r="F364" s="272"/>
      <c r="G364" s="272"/>
      <c r="J364" s="252"/>
      <c r="K364" s="278"/>
      <c r="L364" s="278"/>
      <c r="M364" s="278"/>
      <c r="N364" s="278"/>
      <c r="O364" s="278"/>
      <c r="P364" s="278"/>
      <c r="Q364" s="278"/>
      <c r="R364" s="278"/>
      <c r="S364" s="278"/>
      <c r="T364" s="278"/>
      <c r="U364" s="278"/>
      <c r="V364" s="278"/>
      <c r="W364" s="278"/>
      <c r="X364" s="278"/>
      <c r="Y364" s="278"/>
      <c r="Z364" s="278"/>
      <c r="AA364" s="278"/>
      <c r="AB364" s="278"/>
      <c r="AC364" s="278"/>
      <c r="AD364" s="278"/>
      <c r="AE364" s="278"/>
      <c r="AF364" s="278"/>
      <c r="AG364" s="278"/>
      <c r="AH364" s="278"/>
      <c r="AI364" s="246"/>
      <c r="AJ364" s="251"/>
      <c r="AK364" s="284" t="s">
        <v>630</v>
      </c>
      <c r="AL364" s="276"/>
      <c r="AM364" s="291"/>
      <c r="AN364" s="272"/>
      <c r="AO364" s="272"/>
      <c r="AR364" s="252"/>
      <c r="AS364" s="252"/>
      <c r="AT364" s="252"/>
      <c r="AU364" s="252"/>
      <c r="AV364" s="252"/>
      <c r="AW364" s="278">
        <f>SUM(AW365:BB366)</f>
        <v>0</v>
      </c>
      <c r="AX364" s="278"/>
      <c r="AY364" s="278"/>
      <c r="AZ364" s="278"/>
      <c r="BA364" s="278"/>
      <c r="BB364" s="278"/>
      <c r="BC364" s="272"/>
      <c r="BD364" s="278">
        <f>SUM(BD365:BI366)</f>
        <v>0</v>
      </c>
      <c r="BE364" s="278"/>
      <c r="BF364" s="278"/>
      <c r="BG364" s="278"/>
      <c r="BH364" s="278"/>
      <c r="BI364" s="278"/>
      <c r="BJ364" s="252"/>
      <c r="BK364" s="278">
        <f>SUM(AW364:BI364)</f>
        <v>0</v>
      </c>
      <c r="BL364" s="278"/>
      <c r="BM364" s="278"/>
      <c r="BN364" s="278"/>
      <c r="BO364" s="278"/>
      <c r="BP364" s="278"/>
      <c r="BQ364" s="273"/>
      <c r="BR364" s="249"/>
      <c r="BS364" s="249"/>
      <c r="BT364" s="252"/>
      <c r="BU364" s="252"/>
      <c r="BV364" s="252"/>
      <c r="BW364" s="252"/>
    </row>
    <row r="365" spans="1:75" s="253" customFormat="1" ht="15" customHeight="1" hidden="1" outlineLevel="1">
      <c r="A365" s="246">
        <f>IF(B365&lt;&gt;"",COUNTIF($B$8:B365,"."),"")</f>
      </c>
      <c r="B365" s="247"/>
      <c r="C365" s="279" t="s">
        <v>644</v>
      </c>
      <c r="D365" s="280"/>
      <c r="E365" s="292"/>
      <c r="F365" s="248"/>
      <c r="G365" s="248"/>
      <c r="J365" s="249"/>
      <c r="K365" s="282"/>
      <c r="L365" s="282"/>
      <c r="M365" s="282"/>
      <c r="N365" s="282"/>
      <c r="O365" s="282"/>
      <c r="P365" s="282"/>
      <c r="Q365" s="282"/>
      <c r="R365" s="282"/>
      <c r="S365" s="282"/>
      <c r="T365" s="282"/>
      <c r="U365" s="282"/>
      <c r="V365" s="282"/>
      <c r="W365" s="282"/>
      <c r="X365" s="282"/>
      <c r="Y365" s="282"/>
      <c r="Z365" s="282"/>
      <c r="AA365" s="282"/>
      <c r="AB365" s="282"/>
      <c r="AC365" s="282"/>
      <c r="AD365" s="282"/>
      <c r="AE365" s="282"/>
      <c r="AF365" s="282"/>
      <c r="AG365" s="282"/>
      <c r="AH365" s="282"/>
      <c r="AI365" s="246"/>
      <c r="AJ365" s="251"/>
      <c r="AK365" s="279" t="s">
        <v>645</v>
      </c>
      <c r="AL365" s="292"/>
      <c r="AM365" s="292"/>
      <c r="AN365" s="248"/>
      <c r="AO365" s="248"/>
      <c r="AR365" s="249"/>
      <c r="AS365" s="249"/>
      <c r="AT365" s="249"/>
      <c r="AU365" s="249"/>
      <c r="AV365" s="249"/>
      <c r="AW365" s="282">
        <f>K365</f>
        <v>0</v>
      </c>
      <c r="AX365" s="282"/>
      <c r="AY365" s="282"/>
      <c r="AZ365" s="282"/>
      <c r="BA365" s="282"/>
      <c r="BB365" s="282"/>
      <c r="BC365" s="248"/>
      <c r="BD365" s="282">
        <f>W365</f>
        <v>0</v>
      </c>
      <c r="BE365" s="282"/>
      <c r="BF365" s="282"/>
      <c r="BG365" s="282"/>
      <c r="BH365" s="282"/>
      <c r="BI365" s="282"/>
      <c r="BJ365" s="249"/>
      <c r="BK365" s="282">
        <f>AC365</f>
        <v>0</v>
      </c>
      <c r="BL365" s="282"/>
      <c r="BM365" s="282"/>
      <c r="BN365" s="282"/>
      <c r="BO365" s="282"/>
      <c r="BP365" s="282"/>
      <c r="BQ365" s="283"/>
      <c r="BR365" s="249"/>
      <c r="BS365" s="249"/>
      <c r="BT365" s="252"/>
      <c r="BU365" s="252"/>
      <c r="BV365" s="252"/>
      <c r="BW365" s="252"/>
    </row>
    <row r="366" spans="1:75" s="253" customFormat="1" ht="15" customHeight="1" hidden="1" outlineLevel="1">
      <c r="A366" s="246">
        <f>IF(B366&lt;&gt;"",COUNTIF($B$8:B366,"."),"")</f>
      </c>
      <c r="B366" s="247"/>
      <c r="C366" s="279" t="s">
        <v>633</v>
      </c>
      <c r="D366" s="280"/>
      <c r="E366" s="292"/>
      <c r="F366" s="248"/>
      <c r="G366" s="248"/>
      <c r="J366" s="249"/>
      <c r="K366" s="282"/>
      <c r="L366" s="282"/>
      <c r="M366" s="282"/>
      <c r="N366" s="282"/>
      <c r="O366" s="282"/>
      <c r="P366" s="282"/>
      <c r="Q366" s="282"/>
      <c r="R366" s="282"/>
      <c r="S366" s="282"/>
      <c r="T366" s="282"/>
      <c r="U366" s="282"/>
      <c r="V366" s="282"/>
      <c r="W366" s="282"/>
      <c r="X366" s="282"/>
      <c r="Y366" s="282"/>
      <c r="Z366" s="282"/>
      <c r="AA366" s="282"/>
      <c r="AB366" s="282"/>
      <c r="AC366" s="282"/>
      <c r="AD366" s="282"/>
      <c r="AE366" s="282"/>
      <c r="AF366" s="282"/>
      <c r="AG366" s="282"/>
      <c r="AH366" s="282"/>
      <c r="AI366" s="246"/>
      <c r="AJ366" s="251"/>
      <c r="AK366" s="279" t="s">
        <v>634</v>
      </c>
      <c r="AL366" s="292"/>
      <c r="AM366" s="292"/>
      <c r="AN366" s="248"/>
      <c r="AO366" s="248"/>
      <c r="AR366" s="249"/>
      <c r="AS366" s="249"/>
      <c r="AT366" s="249"/>
      <c r="AU366" s="249"/>
      <c r="AV366" s="249"/>
      <c r="AW366" s="282">
        <f>K366</f>
        <v>0</v>
      </c>
      <c r="AX366" s="282"/>
      <c r="AY366" s="282"/>
      <c r="AZ366" s="282"/>
      <c r="BA366" s="282"/>
      <c r="BB366" s="282"/>
      <c r="BC366" s="248"/>
      <c r="BD366" s="282">
        <f>W366</f>
        <v>0</v>
      </c>
      <c r="BE366" s="282"/>
      <c r="BF366" s="282"/>
      <c r="BG366" s="282"/>
      <c r="BH366" s="282"/>
      <c r="BI366" s="282"/>
      <c r="BJ366" s="249"/>
      <c r="BK366" s="282">
        <f>AC366</f>
        <v>0</v>
      </c>
      <c r="BL366" s="282"/>
      <c r="BM366" s="282"/>
      <c r="BN366" s="282"/>
      <c r="BO366" s="282"/>
      <c r="BP366" s="282"/>
      <c r="BQ366" s="283"/>
      <c r="BR366" s="249"/>
      <c r="BS366" s="249"/>
      <c r="BT366" s="252"/>
      <c r="BU366" s="252"/>
      <c r="BV366" s="252"/>
      <c r="BW366" s="252"/>
    </row>
    <row r="367" spans="1:75" s="274" customFormat="1" ht="15" customHeight="1" hidden="1" outlineLevel="1">
      <c r="A367" s="246">
        <f>IF(B367&lt;&gt;"",COUNTIF($B$8:B367,"."),"")</f>
      </c>
      <c r="B367" s="247"/>
      <c r="C367" s="275" t="s">
        <v>635</v>
      </c>
      <c r="D367" s="276"/>
      <c r="E367" s="293"/>
      <c r="F367" s="272"/>
      <c r="G367" s="272"/>
      <c r="J367" s="252"/>
      <c r="K367" s="278"/>
      <c r="L367" s="278"/>
      <c r="M367" s="278"/>
      <c r="N367" s="278"/>
      <c r="O367" s="278"/>
      <c r="P367" s="278"/>
      <c r="Q367" s="278"/>
      <c r="R367" s="278"/>
      <c r="S367" s="278"/>
      <c r="T367" s="278"/>
      <c r="U367" s="278"/>
      <c r="V367" s="278"/>
      <c r="W367" s="278"/>
      <c r="X367" s="278"/>
      <c r="Y367" s="278"/>
      <c r="Z367" s="278"/>
      <c r="AA367" s="278"/>
      <c r="AB367" s="278"/>
      <c r="AC367" s="278"/>
      <c r="AD367" s="278"/>
      <c r="AE367" s="278"/>
      <c r="AF367" s="278"/>
      <c r="AG367" s="278"/>
      <c r="AH367" s="278"/>
      <c r="AI367" s="246"/>
      <c r="AJ367" s="251"/>
      <c r="AK367" s="284" t="s">
        <v>636</v>
      </c>
      <c r="AL367" s="293"/>
      <c r="AM367" s="293"/>
      <c r="AN367" s="272"/>
      <c r="AO367" s="272"/>
      <c r="AR367" s="252"/>
      <c r="AS367" s="252"/>
      <c r="AT367" s="252"/>
      <c r="AU367" s="252"/>
      <c r="AV367" s="252"/>
      <c r="AW367" s="278">
        <f>SUM(AW368:BB369)</f>
        <v>0</v>
      </c>
      <c r="AX367" s="278"/>
      <c r="AY367" s="278"/>
      <c r="AZ367" s="278"/>
      <c r="BA367" s="278"/>
      <c r="BB367" s="278"/>
      <c r="BC367" s="272"/>
      <c r="BD367" s="278">
        <f>SUM(BD368:BI369)</f>
        <v>0</v>
      </c>
      <c r="BE367" s="278"/>
      <c r="BF367" s="278"/>
      <c r="BG367" s="278"/>
      <c r="BH367" s="278"/>
      <c r="BI367" s="278"/>
      <c r="BJ367" s="252"/>
      <c r="BK367" s="278">
        <f>SUM(AW367:BI367)</f>
        <v>0</v>
      </c>
      <c r="BL367" s="278"/>
      <c r="BM367" s="278"/>
      <c r="BN367" s="278"/>
      <c r="BO367" s="278"/>
      <c r="BP367" s="278"/>
      <c r="BQ367" s="273"/>
      <c r="BR367" s="249"/>
      <c r="BS367" s="249"/>
      <c r="BT367" s="252"/>
      <c r="BU367" s="252"/>
      <c r="BV367" s="252"/>
      <c r="BW367" s="252"/>
    </row>
    <row r="368" spans="1:75" s="253" customFormat="1" ht="15" customHeight="1" hidden="1" outlineLevel="1">
      <c r="A368" s="246">
        <f>IF(B368&lt;&gt;"",COUNTIF($B$8:B368,"."),"")</f>
      </c>
      <c r="B368" s="247"/>
      <c r="C368" s="279" t="s">
        <v>637</v>
      </c>
      <c r="D368" s="280"/>
      <c r="E368" s="292"/>
      <c r="F368" s="248"/>
      <c r="G368" s="248"/>
      <c r="J368" s="249"/>
      <c r="K368" s="282"/>
      <c r="L368" s="282"/>
      <c r="M368" s="282"/>
      <c r="N368" s="282"/>
      <c r="O368" s="282"/>
      <c r="P368" s="282"/>
      <c r="Q368" s="282"/>
      <c r="R368" s="282"/>
      <c r="S368" s="282"/>
      <c r="T368" s="282"/>
      <c r="U368" s="282"/>
      <c r="V368" s="282"/>
      <c r="W368" s="282"/>
      <c r="X368" s="282"/>
      <c r="Y368" s="282"/>
      <c r="Z368" s="282"/>
      <c r="AA368" s="282"/>
      <c r="AB368" s="282"/>
      <c r="AC368" s="282"/>
      <c r="AD368" s="282"/>
      <c r="AE368" s="282"/>
      <c r="AF368" s="282"/>
      <c r="AG368" s="282"/>
      <c r="AH368" s="282"/>
      <c r="AI368" s="246"/>
      <c r="AJ368" s="251"/>
      <c r="AK368" s="279" t="s">
        <v>638</v>
      </c>
      <c r="AL368" s="292"/>
      <c r="AM368" s="292"/>
      <c r="AN368" s="248"/>
      <c r="AO368" s="248"/>
      <c r="AR368" s="249"/>
      <c r="AS368" s="249"/>
      <c r="AT368" s="249"/>
      <c r="AU368" s="249"/>
      <c r="AV368" s="249"/>
      <c r="AW368" s="282">
        <f>K368</f>
        <v>0</v>
      </c>
      <c r="AX368" s="282"/>
      <c r="AY368" s="282"/>
      <c r="AZ368" s="282"/>
      <c r="BA368" s="282"/>
      <c r="BB368" s="282"/>
      <c r="BC368" s="294"/>
      <c r="BD368" s="282">
        <f>W368</f>
        <v>0</v>
      </c>
      <c r="BE368" s="282"/>
      <c r="BF368" s="282"/>
      <c r="BG368" s="282"/>
      <c r="BH368" s="282"/>
      <c r="BI368" s="282"/>
      <c r="BJ368" s="249"/>
      <c r="BK368" s="282">
        <f>AC368</f>
        <v>0</v>
      </c>
      <c r="BL368" s="282"/>
      <c r="BM368" s="282"/>
      <c r="BN368" s="282"/>
      <c r="BO368" s="282"/>
      <c r="BP368" s="282"/>
      <c r="BQ368" s="283"/>
      <c r="BR368" s="249"/>
      <c r="BS368" s="249"/>
      <c r="BT368" s="252"/>
      <c r="BU368" s="252"/>
      <c r="BV368" s="252"/>
      <c r="BW368" s="252"/>
    </row>
    <row r="369" spans="1:75" s="253" customFormat="1" ht="15" customHeight="1" hidden="1" outlineLevel="1">
      <c r="A369" s="246">
        <f>IF(B369&lt;&gt;"",COUNTIF($B$8:B369,"."),"")</f>
      </c>
      <c r="B369" s="247"/>
      <c r="C369" s="279" t="s">
        <v>639</v>
      </c>
      <c r="D369" s="280"/>
      <c r="E369" s="292"/>
      <c r="F369" s="248"/>
      <c r="G369" s="248"/>
      <c r="J369" s="249"/>
      <c r="K369" s="282"/>
      <c r="L369" s="282"/>
      <c r="M369" s="282"/>
      <c r="N369" s="282"/>
      <c r="O369" s="282"/>
      <c r="P369" s="282"/>
      <c r="Q369" s="282"/>
      <c r="R369" s="282"/>
      <c r="S369" s="282"/>
      <c r="T369" s="282"/>
      <c r="U369" s="282"/>
      <c r="V369" s="282"/>
      <c r="W369" s="282"/>
      <c r="X369" s="282"/>
      <c r="Y369" s="282"/>
      <c r="Z369" s="282"/>
      <c r="AA369" s="282"/>
      <c r="AB369" s="282"/>
      <c r="AC369" s="282"/>
      <c r="AD369" s="282"/>
      <c r="AE369" s="282"/>
      <c r="AF369" s="282"/>
      <c r="AG369" s="282"/>
      <c r="AH369" s="282"/>
      <c r="AI369" s="246"/>
      <c r="AJ369" s="251"/>
      <c r="AK369" s="279" t="s">
        <v>634</v>
      </c>
      <c r="AL369" s="292"/>
      <c r="AM369" s="292"/>
      <c r="AN369" s="248"/>
      <c r="AO369" s="248"/>
      <c r="AR369" s="249"/>
      <c r="AS369" s="249"/>
      <c r="AT369" s="249"/>
      <c r="AU369" s="249"/>
      <c r="AV369" s="249"/>
      <c r="AW369" s="282">
        <f>K369</f>
        <v>0</v>
      </c>
      <c r="AX369" s="282"/>
      <c r="AY369" s="282"/>
      <c r="AZ369" s="282"/>
      <c r="BA369" s="282"/>
      <c r="BB369" s="282"/>
      <c r="BC369" s="248"/>
      <c r="BD369" s="282">
        <f>W369</f>
        <v>0</v>
      </c>
      <c r="BE369" s="282"/>
      <c r="BF369" s="282"/>
      <c r="BG369" s="282"/>
      <c r="BH369" s="282"/>
      <c r="BI369" s="282"/>
      <c r="BJ369" s="249"/>
      <c r="BK369" s="282">
        <f>AC369</f>
        <v>0</v>
      </c>
      <c r="BL369" s="282"/>
      <c r="BM369" s="282"/>
      <c r="BN369" s="282"/>
      <c r="BO369" s="282"/>
      <c r="BP369" s="282"/>
      <c r="BQ369" s="283"/>
      <c r="BR369" s="249"/>
      <c r="BS369" s="249"/>
      <c r="BT369" s="252"/>
      <c r="BU369" s="252"/>
      <c r="BV369" s="252"/>
      <c r="BW369" s="252"/>
    </row>
    <row r="370" spans="1:75" s="274" customFormat="1" ht="15" customHeight="1" hidden="1" outlineLevel="1">
      <c r="A370" s="246">
        <f>IF(B370&lt;&gt;"",COUNTIF($B$8:B370,"."),"")</f>
      </c>
      <c r="B370" s="247"/>
      <c r="C370" s="285" t="s">
        <v>640</v>
      </c>
      <c r="D370" s="285"/>
      <c r="E370" s="285"/>
      <c r="F370" s="285"/>
      <c r="G370" s="270"/>
      <c r="H370" s="270"/>
      <c r="I370" s="270"/>
      <c r="J370" s="270"/>
      <c r="K370" s="286"/>
      <c r="L370" s="286"/>
      <c r="M370" s="286"/>
      <c r="N370" s="286"/>
      <c r="O370" s="286"/>
      <c r="P370" s="286"/>
      <c r="Q370" s="286"/>
      <c r="R370" s="286"/>
      <c r="S370" s="286"/>
      <c r="T370" s="286"/>
      <c r="U370" s="286"/>
      <c r="V370" s="286"/>
      <c r="W370" s="286"/>
      <c r="X370" s="286"/>
      <c r="Y370" s="286"/>
      <c r="Z370" s="286"/>
      <c r="AA370" s="286"/>
      <c r="AB370" s="286"/>
      <c r="AC370" s="286"/>
      <c r="AD370" s="286"/>
      <c r="AE370" s="286"/>
      <c r="AF370" s="286"/>
      <c r="AG370" s="286"/>
      <c r="AH370" s="286"/>
      <c r="AI370" s="246"/>
      <c r="AJ370" s="251"/>
      <c r="AK370" s="285" t="s">
        <v>641</v>
      </c>
      <c r="AL370" s="285"/>
      <c r="AM370" s="285"/>
      <c r="AN370" s="285"/>
      <c r="AO370" s="270"/>
      <c r="AP370" s="270"/>
      <c r="AQ370" s="270"/>
      <c r="AR370" s="270"/>
      <c r="AS370" s="270"/>
      <c r="AT370" s="270"/>
      <c r="AU370" s="270"/>
      <c r="AV370" s="252"/>
      <c r="AW370" s="286">
        <f>AW363+AW364-AW367</f>
        <v>0</v>
      </c>
      <c r="AX370" s="286"/>
      <c r="AY370" s="286"/>
      <c r="AZ370" s="286"/>
      <c r="BA370" s="286"/>
      <c r="BB370" s="286"/>
      <c r="BC370" s="272"/>
      <c r="BD370" s="286">
        <f>BD363+BD364-BD367</f>
        <v>0</v>
      </c>
      <c r="BE370" s="286"/>
      <c r="BF370" s="286"/>
      <c r="BG370" s="286"/>
      <c r="BH370" s="286"/>
      <c r="BI370" s="286"/>
      <c r="BJ370" s="252"/>
      <c r="BK370" s="286">
        <f>SUM(AW370:BI370)</f>
        <v>0</v>
      </c>
      <c r="BL370" s="286"/>
      <c r="BM370" s="286"/>
      <c r="BN370" s="286"/>
      <c r="BO370" s="286"/>
      <c r="BP370" s="286"/>
      <c r="BQ370" s="273"/>
      <c r="BR370" s="249"/>
      <c r="BS370" s="249"/>
      <c r="BT370" s="252"/>
      <c r="BU370" s="252"/>
      <c r="BV370" s="252"/>
      <c r="BW370" s="252"/>
    </row>
    <row r="371" spans="1:75" s="253" customFormat="1" ht="15" customHeight="1" hidden="1" outlineLevel="1">
      <c r="A371" s="246">
        <f>IF(B371&lt;&gt;"",COUNTIF($B$8:B371,"."),"")</f>
      </c>
      <c r="B371" s="247"/>
      <c r="C371" s="262" t="s">
        <v>646</v>
      </c>
      <c r="D371" s="268"/>
      <c r="E371" s="269"/>
      <c r="F371" s="267"/>
      <c r="G371" s="265"/>
      <c r="H371" s="265"/>
      <c r="I371" s="266"/>
      <c r="J371" s="265"/>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46"/>
      <c r="AJ371" s="251"/>
      <c r="AK371" s="262" t="s">
        <v>647</v>
      </c>
      <c r="AL371" s="268"/>
      <c r="AM371" s="269"/>
      <c r="AN371" s="267"/>
      <c r="AO371" s="265"/>
      <c r="AP371" s="265"/>
      <c r="AQ371" s="266"/>
      <c r="AR371" s="265"/>
      <c r="AS371" s="265"/>
      <c r="AT371" s="265"/>
      <c r="AU371" s="265"/>
      <c r="AV371" s="248"/>
      <c r="AW371" s="267"/>
      <c r="AX371" s="267"/>
      <c r="AY371" s="267"/>
      <c r="AZ371" s="267"/>
      <c r="BA371" s="267"/>
      <c r="BB371" s="267"/>
      <c r="BC371" s="248"/>
      <c r="BD371" s="267"/>
      <c r="BE371" s="267"/>
      <c r="BF371" s="267"/>
      <c r="BG371" s="267"/>
      <c r="BH371" s="267"/>
      <c r="BI371" s="267"/>
      <c r="BJ371" s="249"/>
      <c r="BK371" s="267"/>
      <c r="BL371" s="267"/>
      <c r="BM371" s="267"/>
      <c r="BN371" s="267"/>
      <c r="BO371" s="267"/>
      <c r="BP371" s="267"/>
      <c r="BQ371" s="249"/>
      <c r="BR371" s="249"/>
      <c r="BS371" s="249"/>
      <c r="BT371" s="252"/>
      <c r="BU371" s="252"/>
      <c r="BV371" s="252"/>
      <c r="BW371" s="252"/>
    </row>
    <row r="372" spans="1:75" s="274" customFormat="1" ht="15" customHeight="1" hidden="1" outlineLevel="1">
      <c r="A372" s="246">
        <f>IF(B372&lt;&gt;"",COUNTIF($B$8:B372,"."),"")</f>
      </c>
      <c r="B372" s="247"/>
      <c r="C372" s="270" t="s">
        <v>648</v>
      </c>
      <c r="D372" s="270"/>
      <c r="E372" s="270"/>
      <c r="F372" s="270"/>
      <c r="G372" s="270"/>
      <c r="H372" s="270"/>
      <c r="I372" s="270"/>
      <c r="J372" s="252"/>
      <c r="K372" s="278">
        <f>K354-K363</f>
        <v>0</v>
      </c>
      <c r="L372" s="278"/>
      <c r="M372" s="278"/>
      <c r="N372" s="278"/>
      <c r="O372" s="278"/>
      <c r="P372" s="278"/>
      <c r="Q372" s="278">
        <f>Q354-Q363</f>
        <v>0</v>
      </c>
      <c r="R372" s="278"/>
      <c r="S372" s="278"/>
      <c r="T372" s="278"/>
      <c r="U372" s="278"/>
      <c r="V372" s="278"/>
      <c r="W372" s="278">
        <f>W354-W363</f>
        <v>0</v>
      </c>
      <c r="X372" s="278"/>
      <c r="Y372" s="278"/>
      <c r="Z372" s="278"/>
      <c r="AA372" s="278"/>
      <c r="AB372" s="278"/>
      <c r="AC372" s="278">
        <f>SUM(K372:AA372)</f>
        <v>0</v>
      </c>
      <c r="AD372" s="278"/>
      <c r="AE372" s="278"/>
      <c r="AF372" s="278"/>
      <c r="AG372" s="278"/>
      <c r="AH372" s="278"/>
      <c r="AI372" s="246"/>
      <c r="AJ372" s="251"/>
      <c r="AK372" s="270" t="s">
        <v>649</v>
      </c>
      <c r="AL372" s="270"/>
      <c r="AM372" s="270"/>
      <c r="AN372" s="270"/>
      <c r="AO372" s="270"/>
      <c r="AP372" s="270"/>
      <c r="AQ372" s="270"/>
      <c r="AR372" s="270"/>
      <c r="AS372" s="270"/>
      <c r="AT372" s="270"/>
      <c r="AU372" s="270"/>
      <c r="AV372" s="270"/>
      <c r="AW372" s="278">
        <f>AW354-AW363</f>
        <v>0</v>
      </c>
      <c r="AX372" s="278"/>
      <c r="AY372" s="278"/>
      <c r="AZ372" s="278"/>
      <c r="BA372" s="278"/>
      <c r="BB372" s="278"/>
      <c r="BC372" s="272"/>
      <c r="BD372" s="278">
        <f>BD354-BD363</f>
        <v>0</v>
      </c>
      <c r="BE372" s="278"/>
      <c r="BF372" s="278"/>
      <c r="BG372" s="278"/>
      <c r="BH372" s="278"/>
      <c r="BI372" s="278"/>
      <c r="BJ372" s="252"/>
      <c r="BK372" s="278">
        <f>SUM(AW372:BI372)</f>
        <v>0</v>
      </c>
      <c r="BL372" s="278"/>
      <c r="BM372" s="278"/>
      <c r="BN372" s="278"/>
      <c r="BO372" s="278"/>
      <c r="BP372" s="278"/>
      <c r="BQ372" s="273"/>
      <c r="BR372" s="249"/>
      <c r="BS372" s="249"/>
      <c r="BT372" s="252"/>
      <c r="BU372" s="252"/>
      <c r="BV372" s="252"/>
      <c r="BW372" s="252"/>
    </row>
    <row r="373" spans="1:75" s="274" customFormat="1" ht="15" customHeight="1" hidden="1" outlineLevel="1" thickBot="1">
      <c r="A373" s="246">
        <f>IF(B373&lt;&gt;"",COUNTIF($B$8:B373,"."),"")</f>
      </c>
      <c r="B373" s="247"/>
      <c r="C373" s="295" t="s">
        <v>650</v>
      </c>
      <c r="D373" s="295"/>
      <c r="E373" s="295"/>
      <c r="F373" s="295"/>
      <c r="G373" s="295"/>
      <c r="H373" s="295"/>
      <c r="I373" s="295"/>
      <c r="J373" s="296"/>
      <c r="K373" s="297">
        <f>K361-K370</f>
        <v>0</v>
      </c>
      <c r="L373" s="297"/>
      <c r="M373" s="297"/>
      <c r="N373" s="297"/>
      <c r="O373" s="297"/>
      <c r="P373" s="297"/>
      <c r="Q373" s="297">
        <f>Q361-Q370</f>
        <v>0</v>
      </c>
      <c r="R373" s="297"/>
      <c r="S373" s="297"/>
      <c r="T373" s="297"/>
      <c r="U373" s="297"/>
      <c r="V373" s="297"/>
      <c r="W373" s="297">
        <f>W361-W370</f>
        <v>0</v>
      </c>
      <c r="X373" s="297"/>
      <c r="Y373" s="297"/>
      <c r="Z373" s="297"/>
      <c r="AA373" s="297"/>
      <c r="AB373" s="297"/>
      <c r="AC373" s="297">
        <f>SUM(K373:AA373)</f>
        <v>0</v>
      </c>
      <c r="AD373" s="297"/>
      <c r="AE373" s="297"/>
      <c r="AF373" s="297"/>
      <c r="AG373" s="297"/>
      <c r="AH373" s="297"/>
      <c r="AI373" s="246"/>
      <c r="AJ373" s="251"/>
      <c r="AK373" s="295" t="s">
        <v>651</v>
      </c>
      <c r="AL373" s="295"/>
      <c r="AM373" s="295"/>
      <c r="AN373" s="295"/>
      <c r="AO373" s="295"/>
      <c r="AP373" s="295"/>
      <c r="AQ373" s="295"/>
      <c r="AR373" s="295"/>
      <c r="AS373" s="295"/>
      <c r="AT373" s="295"/>
      <c r="AU373" s="295"/>
      <c r="AV373" s="270"/>
      <c r="AW373" s="297">
        <f>AW361-AW370</f>
        <v>0</v>
      </c>
      <c r="AX373" s="297"/>
      <c r="AY373" s="297"/>
      <c r="AZ373" s="297"/>
      <c r="BA373" s="297"/>
      <c r="BB373" s="297"/>
      <c r="BC373" s="272"/>
      <c r="BD373" s="297">
        <f>BD361-BD370</f>
        <v>0</v>
      </c>
      <c r="BE373" s="297"/>
      <c r="BF373" s="297"/>
      <c r="BG373" s="297"/>
      <c r="BH373" s="297"/>
      <c r="BI373" s="297"/>
      <c r="BJ373" s="252"/>
      <c r="BK373" s="297">
        <f>SUM(AW373:BI373)</f>
        <v>0</v>
      </c>
      <c r="BL373" s="297"/>
      <c r="BM373" s="297"/>
      <c r="BN373" s="297"/>
      <c r="BO373" s="297"/>
      <c r="BP373" s="297"/>
      <c r="BQ373" s="273"/>
      <c r="BR373" s="249"/>
      <c r="BS373" s="249"/>
      <c r="BT373" s="252"/>
      <c r="BU373" s="252"/>
      <c r="BV373" s="252"/>
      <c r="BW373" s="252"/>
    </row>
    <row r="374" spans="1:75" s="253" customFormat="1" ht="15" customHeight="1" hidden="1" outlineLevel="1" thickTop="1">
      <c r="A374" s="298">
        <f>IF(B374&lt;&gt;"",COUNTIF($B$8:B374,"."),"")</f>
      </c>
      <c r="B374" s="299"/>
      <c r="C374" s="300" t="s">
        <v>652</v>
      </c>
      <c r="D374" s="301"/>
      <c r="E374" s="301"/>
      <c r="F374" s="301"/>
      <c r="G374" s="301"/>
      <c r="H374" s="301"/>
      <c r="I374" s="301"/>
      <c r="J374" s="301"/>
      <c r="K374" s="301"/>
      <c r="L374" s="301"/>
      <c r="M374" s="301"/>
      <c r="N374" s="301"/>
      <c r="O374" s="301"/>
      <c r="P374" s="301"/>
      <c r="Q374" s="301"/>
      <c r="R374" s="301"/>
      <c r="S374" s="301"/>
      <c r="T374" s="301"/>
      <c r="U374" s="301"/>
      <c r="V374" s="302"/>
      <c r="W374" s="249"/>
      <c r="X374" s="249"/>
      <c r="Y374" s="249"/>
      <c r="Z374" s="249"/>
      <c r="AA374" s="249"/>
      <c r="AB374" s="249"/>
      <c r="AC374" s="249"/>
      <c r="AD374" s="249"/>
      <c r="AE374" s="249"/>
      <c r="AF374" s="249"/>
      <c r="AG374" s="249"/>
      <c r="AH374" s="249"/>
      <c r="AI374" s="246"/>
      <c r="AJ374" s="251"/>
      <c r="AK374" s="303" t="s">
        <v>562</v>
      </c>
      <c r="AL374" s="248"/>
      <c r="AM374" s="248"/>
      <c r="AN374" s="248"/>
      <c r="AO374" s="248"/>
      <c r="AP374" s="248"/>
      <c r="AQ374" s="248"/>
      <c r="AR374" s="248"/>
      <c r="AS374" s="248"/>
      <c r="AT374" s="248"/>
      <c r="AU374" s="248"/>
      <c r="AV374" s="248"/>
      <c r="AW374" s="248"/>
      <c r="AX374" s="248"/>
      <c r="AY374" s="248"/>
      <c r="AZ374" s="248"/>
      <c r="BA374" s="248"/>
      <c r="BB374" s="248"/>
      <c r="BC374" s="248"/>
      <c r="BD374" s="249"/>
      <c r="BE374" s="249"/>
      <c r="BF374" s="249"/>
      <c r="BG374" s="249"/>
      <c r="BH374" s="249"/>
      <c r="BI374" s="249"/>
      <c r="BJ374" s="249"/>
      <c r="BK374" s="249"/>
      <c r="BL374" s="249"/>
      <c r="BM374" s="249"/>
      <c r="BN374" s="249"/>
      <c r="BO374" s="249"/>
      <c r="BP374" s="249"/>
      <c r="BQ374" s="249"/>
      <c r="BR374" s="304"/>
      <c r="BS374" s="304"/>
      <c r="BT374" s="252"/>
      <c r="BU374" s="252"/>
      <c r="BV374" s="252"/>
      <c r="BW374" s="252"/>
    </row>
    <row r="375" spans="1:75" s="253" customFormat="1" ht="15" customHeight="1" hidden="1" outlineLevel="1">
      <c r="A375" s="298">
        <f>IF(B375&lt;&gt;"",COUNTIF($B$8:B375,"."),"")</f>
      </c>
      <c r="B375" s="299"/>
      <c r="C375" s="300" t="s">
        <v>653</v>
      </c>
      <c r="D375" s="301"/>
      <c r="E375" s="301"/>
      <c r="F375" s="301"/>
      <c r="G375" s="301"/>
      <c r="H375" s="301"/>
      <c r="I375" s="301"/>
      <c r="J375" s="301"/>
      <c r="K375" s="301"/>
      <c r="L375" s="301"/>
      <c r="M375" s="301"/>
      <c r="N375" s="301"/>
      <c r="O375" s="301"/>
      <c r="P375" s="301"/>
      <c r="Q375" s="301"/>
      <c r="R375" s="301"/>
      <c r="S375" s="301"/>
      <c r="T375" s="301"/>
      <c r="U375" s="301"/>
      <c r="V375" s="302"/>
      <c r="W375" s="249"/>
      <c r="X375" s="249"/>
      <c r="Y375" s="249"/>
      <c r="Z375" s="249"/>
      <c r="AA375" s="249"/>
      <c r="AB375" s="249"/>
      <c r="AC375" s="282"/>
      <c r="AD375" s="282"/>
      <c r="AE375" s="282"/>
      <c r="AF375" s="282"/>
      <c r="AG375" s="282"/>
      <c r="AH375" s="282"/>
      <c r="AI375" s="246"/>
      <c r="AJ375" s="251"/>
      <c r="AK375" s="303" t="s">
        <v>654</v>
      </c>
      <c r="AL375" s="248"/>
      <c r="AM375" s="248"/>
      <c r="AN375" s="248"/>
      <c r="AO375" s="248"/>
      <c r="AP375" s="248"/>
      <c r="AQ375" s="248"/>
      <c r="AR375" s="248"/>
      <c r="AS375" s="248"/>
      <c r="AT375" s="248"/>
      <c r="AU375" s="248"/>
      <c r="AV375" s="248"/>
      <c r="AW375" s="248"/>
      <c r="AX375" s="248"/>
      <c r="AY375" s="248"/>
      <c r="AZ375" s="248"/>
      <c r="BA375" s="248"/>
      <c r="BB375" s="248"/>
      <c r="BC375" s="248"/>
      <c r="BD375" s="249"/>
      <c r="BE375" s="249"/>
      <c r="BF375" s="249"/>
      <c r="BG375" s="249"/>
      <c r="BH375" s="249"/>
      <c r="BI375" s="249"/>
      <c r="BJ375" s="249"/>
      <c r="BK375" s="282"/>
      <c r="BL375" s="282"/>
      <c r="BM375" s="282"/>
      <c r="BN375" s="282"/>
      <c r="BO375" s="282"/>
      <c r="BP375" s="282"/>
      <c r="BQ375" s="249"/>
      <c r="BR375" s="304"/>
      <c r="BS375" s="304"/>
      <c r="BT375" s="252"/>
      <c r="BU375" s="252"/>
      <c r="BV375" s="252"/>
      <c r="BW375" s="252"/>
    </row>
    <row r="376" spans="1:75" s="253" customFormat="1" ht="15" customHeight="1" hidden="1" outlineLevel="1">
      <c r="A376" s="298">
        <f>IF(B376&lt;&gt;"",COUNTIF($B$8:B376,"."),"")</f>
      </c>
      <c r="B376" s="299"/>
      <c r="C376" s="300" t="s">
        <v>655</v>
      </c>
      <c r="D376" s="301"/>
      <c r="E376" s="301"/>
      <c r="F376" s="301"/>
      <c r="G376" s="301"/>
      <c r="H376" s="301"/>
      <c r="I376" s="301"/>
      <c r="J376" s="301"/>
      <c r="K376" s="301"/>
      <c r="L376" s="301"/>
      <c r="M376" s="301"/>
      <c r="N376" s="301"/>
      <c r="O376" s="301"/>
      <c r="P376" s="301"/>
      <c r="Q376" s="301"/>
      <c r="R376" s="301"/>
      <c r="S376" s="301"/>
      <c r="T376" s="301"/>
      <c r="U376" s="301"/>
      <c r="V376" s="302"/>
      <c r="W376" s="249"/>
      <c r="X376" s="249"/>
      <c r="Y376" s="249"/>
      <c r="Z376" s="249"/>
      <c r="AA376" s="249"/>
      <c r="AB376" s="249"/>
      <c r="AC376" s="282"/>
      <c r="AD376" s="282"/>
      <c r="AE376" s="282"/>
      <c r="AF376" s="282"/>
      <c r="AG376" s="282"/>
      <c r="AH376" s="282"/>
      <c r="AI376" s="246"/>
      <c r="AJ376" s="251"/>
      <c r="AK376" s="303" t="s">
        <v>656</v>
      </c>
      <c r="AL376" s="248"/>
      <c r="AM376" s="248"/>
      <c r="AN376" s="248"/>
      <c r="AO376" s="248"/>
      <c r="AP376" s="248"/>
      <c r="AQ376" s="248"/>
      <c r="AR376" s="248"/>
      <c r="AS376" s="248"/>
      <c r="AT376" s="248"/>
      <c r="AU376" s="248"/>
      <c r="AV376" s="248"/>
      <c r="AW376" s="248"/>
      <c r="AX376" s="248"/>
      <c r="AY376" s="248"/>
      <c r="AZ376" s="248"/>
      <c r="BA376" s="248"/>
      <c r="BB376" s="248"/>
      <c r="BC376" s="248"/>
      <c r="BD376" s="249"/>
      <c r="BE376" s="249"/>
      <c r="BF376" s="249"/>
      <c r="BG376" s="249"/>
      <c r="BH376" s="249"/>
      <c r="BI376" s="249"/>
      <c r="BJ376" s="249"/>
      <c r="BK376" s="282"/>
      <c r="BL376" s="282"/>
      <c r="BM376" s="282"/>
      <c r="BN376" s="282"/>
      <c r="BO376" s="282"/>
      <c r="BP376" s="282"/>
      <c r="BQ376" s="249"/>
      <c r="BR376" s="304"/>
      <c r="BS376" s="304"/>
      <c r="BT376" s="252"/>
      <c r="BU376" s="252"/>
      <c r="BV376" s="252"/>
      <c r="BW376" s="252"/>
    </row>
    <row r="377" spans="1:75" s="253" customFormat="1" ht="15" customHeight="1" hidden="1" outlineLevel="1">
      <c r="A377" s="298">
        <f>IF(B377&lt;&gt;"",COUNTIF($B$8:B377,"."),"")</f>
      </c>
      <c r="B377" s="299"/>
      <c r="C377" s="300" t="s">
        <v>657</v>
      </c>
      <c r="D377" s="301"/>
      <c r="E377" s="301"/>
      <c r="F377" s="301"/>
      <c r="G377" s="301"/>
      <c r="H377" s="301"/>
      <c r="I377" s="301"/>
      <c r="J377" s="301"/>
      <c r="K377" s="301"/>
      <c r="L377" s="301"/>
      <c r="M377" s="301"/>
      <c r="N377" s="301"/>
      <c r="O377" s="301"/>
      <c r="P377" s="301"/>
      <c r="Q377" s="301"/>
      <c r="R377" s="301"/>
      <c r="S377" s="301"/>
      <c r="T377" s="301"/>
      <c r="U377" s="301"/>
      <c r="V377" s="302"/>
      <c r="W377" s="249"/>
      <c r="X377" s="249"/>
      <c r="Y377" s="249"/>
      <c r="Z377" s="249"/>
      <c r="AA377" s="249"/>
      <c r="AB377" s="249"/>
      <c r="AC377" s="282"/>
      <c r="AD377" s="282"/>
      <c r="AE377" s="282"/>
      <c r="AF377" s="282"/>
      <c r="AG377" s="282"/>
      <c r="AH377" s="282"/>
      <c r="AI377" s="246"/>
      <c r="AJ377" s="251"/>
      <c r="AK377" s="303" t="s">
        <v>658</v>
      </c>
      <c r="AL377" s="248"/>
      <c r="AM377" s="248"/>
      <c r="AN377" s="248"/>
      <c r="AO377" s="248"/>
      <c r="AP377" s="248"/>
      <c r="AQ377" s="248"/>
      <c r="AR377" s="248"/>
      <c r="AS377" s="248"/>
      <c r="AT377" s="248"/>
      <c r="AU377" s="248"/>
      <c r="AV377" s="248"/>
      <c r="AW377" s="248"/>
      <c r="AX377" s="248"/>
      <c r="AY377" s="248"/>
      <c r="AZ377" s="248"/>
      <c r="BA377" s="248"/>
      <c r="BB377" s="248"/>
      <c r="BC377" s="248"/>
      <c r="BD377" s="249"/>
      <c r="BE377" s="249"/>
      <c r="BF377" s="249"/>
      <c r="BG377" s="249"/>
      <c r="BH377" s="249"/>
      <c r="BI377" s="249"/>
      <c r="BJ377" s="249"/>
      <c r="BK377" s="282"/>
      <c r="BL377" s="282"/>
      <c r="BM377" s="282"/>
      <c r="BN377" s="282"/>
      <c r="BO377" s="282"/>
      <c r="BP377" s="282"/>
      <c r="BQ377" s="249"/>
      <c r="BR377" s="304"/>
      <c r="BS377" s="304"/>
      <c r="BT377" s="252"/>
      <c r="BU377" s="252"/>
      <c r="BV377" s="252"/>
      <c r="BW377" s="252"/>
    </row>
    <row r="378" spans="1:75" s="253" customFormat="1" ht="15" customHeight="1" hidden="1" outlineLevel="1">
      <c r="A378" s="298">
        <f>IF(B378&lt;&gt;"",COUNTIF($B$8:B378,"."),"")</f>
      </c>
      <c r="B378" s="299"/>
      <c r="C378" s="300" t="s">
        <v>659</v>
      </c>
      <c r="D378" s="301"/>
      <c r="E378" s="301"/>
      <c r="F378" s="301"/>
      <c r="G378" s="301"/>
      <c r="H378" s="301"/>
      <c r="I378" s="301"/>
      <c r="J378" s="301"/>
      <c r="K378" s="301"/>
      <c r="L378" s="301"/>
      <c r="M378" s="301"/>
      <c r="N378" s="301"/>
      <c r="O378" s="301"/>
      <c r="P378" s="301"/>
      <c r="Q378" s="301"/>
      <c r="R378" s="301"/>
      <c r="S378" s="301"/>
      <c r="T378" s="301"/>
      <c r="U378" s="301"/>
      <c r="V378" s="302"/>
      <c r="W378" s="249"/>
      <c r="X378" s="249"/>
      <c r="Y378" s="249"/>
      <c r="Z378" s="249"/>
      <c r="AA378" s="249"/>
      <c r="AB378" s="249"/>
      <c r="AC378" s="282"/>
      <c r="AD378" s="282"/>
      <c r="AE378" s="282"/>
      <c r="AF378" s="282"/>
      <c r="AG378" s="282"/>
      <c r="AH378" s="282"/>
      <c r="AI378" s="246"/>
      <c r="AJ378" s="251"/>
      <c r="AK378" s="303" t="s">
        <v>660</v>
      </c>
      <c r="AL378" s="248"/>
      <c r="AM378" s="248"/>
      <c r="AN378" s="248"/>
      <c r="AO378" s="248"/>
      <c r="AP378" s="248"/>
      <c r="AQ378" s="248"/>
      <c r="AR378" s="248"/>
      <c r="AS378" s="248"/>
      <c r="AT378" s="248"/>
      <c r="AU378" s="248"/>
      <c r="AV378" s="248"/>
      <c r="AW378" s="248"/>
      <c r="AX378" s="248"/>
      <c r="AY378" s="248"/>
      <c r="AZ378" s="248"/>
      <c r="BA378" s="248"/>
      <c r="BB378" s="248"/>
      <c r="BC378" s="248"/>
      <c r="BD378" s="249"/>
      <c r="BE378" s="249"/>
      <c r="BF378" s="249"/>
      <c r="BG378" s="249"/>
      <c r="BH378" s="249"/>
      <c r="BI378" s="249"/>
      <c r="BJ378" s="249"/>
      <c r="BK378" s="282"/>
      <c r="BL378" s="282"/>
      <c r="BM378" s="282"/>
      <c r="BN378" s="282"/>
      <c r="BO378" s="282"/>
      <c r="BP378" s="282"/>
      <c r="BQ378" s="249"/>
      <c r="BR378" s="304"/>
      <c r="BS378" s="304"/>
      <c r="BT378" s="252"/>
      <c r="BU378" s="252"/>
      <c r="BV378" s="252"/>
      <c r="BW378" s="252"/>
    </row>
    <row r="379" spans="1:75" s="253" customFormat="1" ht="15" customHeight="1" hidden="1" outlineLevel="1">
      <c r="A379" s="298">
        <f>IF(B379&lt;&gt;"",COUNTIF($B$8:B379,"."),"")</f>
      </c>
      <c r="B379" s="299"/>
      <c r="C379" s="300" t="s">
        <v>661</v>
      </c>
      <c r="D379" s="301"/>
      <c r="E379" s="301"/>
      <c r="F379" s="301"/>
      <c r="G379" s="301"/>
      <c r="H379" s="301"/>
      <c r="I379" s="301"/>
      <c r="J379" s="301"/>
      <c r="K379" s="301"/>
      <c r="L379" s="301"/>
      <c r="M379" s="301"/>
      <c r="N379" s="301"/>
      <c r="O379" s="301"/>
      <c r="P379" s="301"/>
      <c r="Q379" s="301"/>
      <c r="R379" s="301"/>
      <c r="S379" s="301"/>
      <c r="T379" s="301"/>
      <c r="U379" s="301"/>
      <c r="V379" s="302"/>
      <c r="W379" s="249"/>
      <c r="X379" s="249"/>
      <c r="Y379" s="249"/>
      <c r="Z379" s="249"/>
      <c r="AA379" s="249"/>
      <c r="AB379" s="249"/>
      <c r="AC379" s="282"/>
      <c r="AD379" s="282"/>
      <c r="AE379" s="282"/>
      <c r="AF379" s="282"/>
      <c r="AG379" s="282"/>
      <c r="AH379" s="282"/>
      <c r="AI379" s="246"/>
      <c r="AJ379" s="251"/>
      <c r="AK379" s="303" t="s">
        <v>662</v>
      </c>
      <c r="AL379" s="248"/>
      <c r="AM379" s="248"/>
      <c r="AN379" s="248"/>
      <c r="AO379" s="248"/>
      <c r="AP379" s="248"/>
      <c r="AQ379" s="248"/>
      <c r="AR379" s="248"/>
      <c r="AS379" s="248"/>
      <c r="AT379" s="248"/>
      <c r="AU379" s="248"/>
      <c r="AV379" s="248"/>
      <c r="AW379" s="248"/>
      <c r="AX379" s="248"/>
      <c r="AY379" s="248"/>
      <c r="AZ379" s="248"/>
      <c r="BA379" s="248"/>
      <c r="BB379" s="248"/>
      <c r="BC379" s="248"/>
      <c r="BD379" s="249"/>
      <c r="BE379" s="249"/>
      <c r="BF379" s="249"/>
      <c r="BG379" s="249"/>
      <c r="BH379" s="249"/>
      <c r="BI379" s="249"/>
      <c r="BJ379" s="249"/>
      <c r="BK379" s="282"/>
      <c r="BL379" s="282"/>
      <c r="BM379" s="282"/>
      <c r="BN379" s="282"/>
      <c r="BO379" s="282"/>
      <c r="BP379" s="282"/>
      <c r="BQ379" s="249"/>
      <c r="BR379" s="304"/>
      <c r="BS379" s="304"/>
      <c r="BT379" s="252"/>
      <c r="BU379" s="252"/>
      <c r="BV379" s="252"/>
      <c r="BW379" s="252"/>
    </row>
    <row r="380" spans="1:75" s="253" customFormat="1" ht="15" customHeight="1" hidden="1" outlineLevel="1">
      <c r="A380" s="298">
        <f>IF(B380&lt;&gt;"",COUNTIF($B$8:B380,"."),"")</f>
      </c>
      <c r="B380" s="299">
        <f>IF(AND(AC401=0,AC392=0),"",".")</f>
      </c>
      <c r="C380" s="299" t="s">
        <v>663</v>
      </c>
      <c r="D380" s="301"/>
      <c r="E380" s="301"/>
      <c r="F380" s="301"/>
      <c r="G380" s="301"/>
      <c r="H380" s="301"/>
      <c r="I380" s="301"/>
      <c r="J380" s="301"/>
      <c r="K380" s="301"/>
      <c r="L380" s="301"/>
      <c r="M380" s="301"/>
      <c r="N380" s="301"/>
      <c r="O380" s="301"/>
      <c r="P380" s="301"/>
      <c r="Q380" s="301"/>
      <c r="R380" s="301"/>
      <c r="S380" s="301"/>
      <c r="T380" s="301"/>
      <c r="U380" s="301"/>
      <c r="V380" s="302"/>
      <c r="W380" s="249"/>
      <c r="X380" s="249"/>
      <c r="Y380" s="249"/>
      <c r="Z380" s="249"/>
      <c r="AA380" s="249"/>
      <c r="AB380" s="249"/>
      <c r="AC380" s="249"/>
      <c r="AD380" s="249"/>
      <c r="AE380" s="249"/>
      <c r="AF380" s="249"/>
      <c r="AG380" s="249"/>
      <c r="AI380" s="246">
        <f>A380</f>
      </c>
      <c r="AJ380" s="251">
        <f>B380</f>
      </c>
      <c r="AK380" s="247" t="s">
        <v>664</v>
      </c>
      <c r="AL380" s="248"/>
      <c r="AM380" s="248"/>
      <c r="AN380" s="248"/>
      <c r="AO380" s="248"/>
      <c r="AP380" s="248"/>
      <c r="AQ380" s="248"/>
      <c r="AR380" s="248"/>
      <c r="AS380" s="248"/>
      <c r="AT380" s="248"/>
      <c r="AU380" s="248"/>
      <c r="AV380" s="248"/>
      <c r="AW380" s="248"/>
      <c r="AX380" s="248"/>
      <c r="AY380" s="248"/>
      <c r="AZ380" s="248"/>
      <c r="BA380" s="248"/>
      <c r="BB380" s="248"/>
      <c r="BC380" s="248"/>
      <c r="BD380" s="249"/>
      <c r="BE380" s="249"/>
      <c r="BF380" s="249"/>
      <c r="BG380" s="249"/>
      <c r="BH380" s="249"/>
      <c r="BI380" s="249"/>
      <c r="BJ380" s="249"/>
      <c r="BK380" s="249"/>
      <c r="BL380" s="249"/>
      <c r="BM380" s="249"/>
      <c r="BN380" s="249"/>
      <c r="BO380" s="249"/>
      <c r="BP380" s="249"/>
      <c r="BQ380" s="249"/>
      <c r="BR380" s="304"/>
      <c r="BS380" s="304"/>
      <c r="BT380" s="252"/>
      <c r="BU380" s="252"/>
      <c r="BV380" s="249"/>
      <c r="BW380" s="249"/>
    </row>
    <row r="381" spans="1:75" s="253" customFormat="1" ht="15" customHeight="1" hidden="1" outlineLevel="1">
      <c r="A381" s="298">
        <f>IF(B381&lt;&gt;"",COUNTIF($B$8:B381,"."),"")</f>
      </c>
      <c r="B381" s="299"/>
      <c r="C381" s="299"/>
      <c r="D381" s="301"/>
      <c r="E381" s="301"/>
      <c r="F381" s="301"/>
      <c r="G381" s="301"/>
      <c r="H381" s="301"/>
      <c r="I381" s="301"/>
      <c r="J381" s="301"/>
      <c r="K381" s="301"/>
      <c r="L381" s="301"/>
      <c r="M381" s="301"/>
      <c r="N381" s="301"/>
      <c r="O381" s="301"/>
      <c r="P381" s="301"/>
      <c r="Q381" s="301"/>
      <c r="R381" s="301"/>
      <c r="S381" s="301"/>
      <c r="T381" s="301"/>
      <c r="U381" s="301"/>
      <c r="V381" s="302"/>
      <c r="W381" s="249"/>
      <c r="X381" s="249"/>
      <c r="Y381" s="249"/>
      <c r="Z381" s="249"/>
      <c r="AA381" s="249"/>
      <c r="AB381" s="249"/>
      <c r="AC381" s="249"/>
      <c r="AD381" s="249"/>
      <c r="AE381" s="249"/>
      <c r="AF381" s="249"/>
      <c r="AG381" s="249"/>
      <c r="AH381" s="250" t="s">
        <v>618</v>
      </c>
      <c r="AI381" s="246"/>
      <c r="AJ381" s="251"/>
      <c r="AK381" s="247"/>
      <c r="AL381" s="248"/>
      <c r="AM381" s="248"/>
      <c r="AN381" s="248"/>
      <c r="AO381" s="248"/>
      <c r="AP381" s="248"/>
      <c r="AQ381" s="248"/>
      <c r="AR381" s="248"/>
      <c r="AS381" s="248"/>
      <c r="AT381" s="248"/>
      <c r="AU381" s="248"/>
      <c r="AV381" s="248"/>
      <c r="AW381" s="248"/>
      <c r="AX381" s="248"/>
      <c r="AY381" s="248"/>
      <c r="AZ381" s="248"/>
      <c r="BA381" s="248"/>
      <c r="BB381" s="248"/>
      <c r="BC381" s="248"/>
      <c r="BD381" s="249"/>
      <c r="BE381" s="249"/>
      <c r="BF381" s="249"/>
      <c r="BG381" s="249"/>
      <c r="BH381" s="249"/>
      <c r="BI381" s="249"/>
      <c r="BJ381" s="249"/>
      <c r="BK381" s="249"/>
      <c r="BL381" s="249"/>
      <c r="BM381" s="249"/>
      <c r="BN381" s="249"/>
      <c r="BO381" s="249"/>
      <c r="BP381" s="250" t="s">
        <v>619</v>
      </c>
      <c r="BQ381" s="249"/>
      <c r="BR381" s="304"/>
      <c r="BS381" s="304"/>
      <c r="BT381" s="252"/>
      <c r="BU381" s="252"/>
      <c r="BV381" s="249"/>
      <c r="BW381" s="249"/>
    </row>
    <row r="382" spans="1:75" s="253" customFormat="1" ht="15" customHeight="1" hidden="1" outlineLevel="1">
      <c r="A382" s="298">
        <f>IF(B382&lt;&gt;"",COUNTIF($B$8:B382,"."),"")</f>
      </c>
      <c r="B382" s="299"/>
      <c r="C382" s="305" t="s">
        <v>509</v>
      </c>
      <c r="D382" s="305"/>
      <c r="E382" s="305"/>
      <c r="F382" s="301"/>
      <c r="G382" s="301"/>
      <c r="H382" s="301"/>
      <c r="I382" s="301"/>
      <c r="J382" s="301"/>
      <c r="K382" s="301"/>
      <c r="L382" s="301"/>
      <c r="M382" s="301"/>
      <c r="N382" s="301"/>
      <c r="O382" s="306"/>
      <c r="P382" s="306"/>
      <c r="Q382" s="307" t="s">
        <v>605</v>
      </c>
      <c r="R382" s="307"/>
      <c r="S382" s="307"/>
      <c r="T382" s="307"/>
      <c r="U382" s="307"/>
      <c r="V382" s="307"/>
      <c r="W382" s="256" t="s">
        <v>621</v>
      </c>
      <c r="X382" s="256"/>
      <c r="Y382" s="256"/>
      <c r="Z382" s="256"/>
      <c r="AA382" s="256"/>
      <c r="AB382" s="256"/>
      <c r="AC382" s="256" t="s">
        <v>504</v>
      </c>
      <c r="AD382" s="256"/>
      <c r="AE382" s="256"/>
      <c r="AF382" s="256"/>
      <c r="AG382" s="256"/>
      <c r="AH382" s="256"/>
      <c r="AI382" s="246"/>
      <c r="AJ382" s="251"/>
      <c r="AK382" s="257" t="s">
        <v>623</v>
      </c>
      <c r="AL382" s="257"/>
      <c r="AM382" s="257"/>
      <c r="AN382" s="248"/>
      <c r="AO382" s="248"/>
      <c r="AP382" s="248"/>
      <c r="AQ382" s="248"/>
      <c r="AR382" s="248"/>
      <c r="AS382" s="248"/>
      <c r="AT382" s="248"/>
      <c r="AU382" s="248"/>
      <c r="AV382" s="248"/>
      <c r="AW382" s="256" t="s">
        <v>345</v>
      </c>
      <c r="AX382" s="256"/>
      <c r="AY382" s="256"/>
      <c r="AZ382" s="256"/>
      <c r="BA382" s="256"/>
      <c r="BB382" s="256"/>
      <c r="BC382" s="248"/>
      <c r="BD382" s="256" t="s">
        <v>624</v>
      </c>
      <c r="BE382" s="256"/>
      <c r="BF382" s="256"/>
      <c r="BG382" s="256"/>
      <c r="BH382" s="256"/>
      <c r="BI382" s="256"/>
      <c r="BJ382" s="249"/>
      <c r="BK382" s="256" t="s">
        <v>505</v>
      </c>
      <c r="BL382" s="256"/>
      <c r="BM382" s="256"/>
      <c r="BN382" s="256"/>
      <c r="BO382" s="256"/>
      <c r="BP382" s="256"/>
      <c r="BQ382" s="258"/>
      <c r="BR382" s="304"/>
      <c r="BS382" s="304"/>
      <c r="BT382" s="252"/>
      <c r="BU382" s="252"/>
      <c r="BV382" s="249"/>
      <c r="BW382" s="249"/>
    </row>
    <row r="383" spans="1:75" s="253" customFormat="1" ht="15" customHeight="1" hidden="1" outlineLevel="1">
      <c r="A383" s="298">
        <f>IF(B383&lt;&gt;"",COUNTIF($B$8:B383,"."),"")</f>
      </c>
      <c r="B383" s="299"/>
      <c r="C383" s="308"/>
      <c r="D383" s="308"/>
      <c r="E383" s="308"/>
      <c r="F383" s="309"/>
      <c r="G383" s="309"/>
      <c r="H383" s="309"/>
      <c r="I383" s="309"/>
      <c r="J383" s="309"/>
      <c r="K383" s="309"/>
      <c r="L383" s="309"/>
      <c r="M383" s="309"/>
      <c r="N383" s="301"/>
      <c r="O383" s="306"/>
      <c r="P383" s="306"/>
      <c r="Q383" s="310"/>
      <c r="R383" s="310"/>
      <c r="S383" s="310"/>
      <c r="T383" s="310"/>
      <c r="U383" s="310"/>
      <c r="V383" s="310"/>
      <c r="W383" s="260"/>
      <c r="X383" s="260"/>
      <c r="Y383" s="260"/>
      <c r="Z383" s="260"/>
      <c r="AA383" s="260"/>
      <c r="AB383" s="260"/>
      <c r="AC383" s="260"/>
      <c r="AD383" s="260"/>
      <c r="AE383" s="260"/>
      <c r="AF383" s="260"/>
      <c r="AG383" s="260"/>
      <c r="AH383" s="260"/>
      <c r="AI383" s="246"/>
      <c r="AJ383" s="251"/>
      <c r="AK383" s="261"/>
      <c r="AL383" s="261"/>
      <c r="AM383" s="261"/>
      <c r="AN383" s="267"/>
      <c r="AO383" s="267"/>
      <c r="AP383" s="267"/>
      <c r="AQ383" s="267"/>
      <c r="AR383" s="267"/>
      <c r="AS383" s="267"/>
      <c r="AT383" s="267"/>
      <c r="AU383" s="267"/>
      <c r="AV383" s="248"/>
      <c r="AW383" s="260"/>
      <c r="AX383" s="260"/>
      <c r="AY383" s="260"/>
      <c r="AZ383" s="260"/>
      <c r="BA383" s="260"/>
      <c r="BB383" s="260"/>
      <c r="BC383" s="248"/>
      <c r="BD383" s="260"/>
      <c r="BE383" s="260"/>
      <c r="BF383" s="260"/>
      <c r="BG383" s="260"/>
      <c r="BH383" s="260"/>
      <c r="BI383" s="260"/>
      <c r="BJ383" s="249"/>
      <c r="BK383" s="260"/>
      <c r="BL383" s="260"/>
      <c r="BM383" s="260"/>
      <c r="BN383" s="260"/>
      <c r="BO383" s="260"/>
      <c r="BP383" s="260"/>
      <c r="BQ383" s="258"/>
      <c r="BR383" s="304"/>
      <c r="BS383" s="304"/>
      <c r="BT383" s="252"/>
      <c r="BU383" s="252"/>
      <c r="BV383" s="249"/>
      <c r="BW383" s="249"/>
    </row>
    <row r="384" spans="1:75" s="253" customFormat="1" ht="15" customHeight="1" hidden="1" outlineLevel="1">
      <c r="A384" s="298">
        <f>IF(B384&lt;&gt;"",COUNTIF($B$8:B384,"."),"")</f>
      </c>
      <c r="B384" s="299"/>
      <c r="C384" s="311" t="s">
        <v>625</v>
      </c>
      <c r="D384" s="312"/>
      <c r="E384" s="313"/>
      <c r="F384" s="309"/>
      <c r="G384" s="309"/>
      <c r="H384" s="309"/>
      <c r="I384" s="309"/>
      <c r="J384" s="309"/>
      <c r="K384" s="309"/>
      <c r="L384" s="309"/>
      <c r="M384" s="309"/>
      <c r="N384" s="314"/>
      <c r="O384" s="315"/>
      <c r="P384" s="315"/>
      <c r="Q384" s="309"/>
      <c r="R384" s="309"/>
      <c r="S384" s="309"/>
      <c r="T384" s="309"/>
      <c r="U384" s="309"/>
      <c r="V384" s="309"/>
      <c r="W384" s="267"/>
      <c r="X384" s="267"/>
      <c r="Y384" s="267"/>
      <c r="Z384" s="267"/>
      <c r="AA384" s="267"/>
      <c r="AB384" s="267"/>
      <c r="AC384" s="267"/>
      <c r="AD384" s="267"/>
      <c r="AE384" s="267"/>
      <c r="AF384" s="267"/>
      <c r="AG384" s="267"/>
      <c r="AH384" s="267"/>
      <c r="AI384" s="246"/>
      <c r="AJ384" s="251"/>
      <c r="AK384" s="262" t="s">
        <v>626</v>
      </c>
      <c r="AL384" s="268"/>
      <c r="AM384" s="269"/>
      <c r="AN384" s="267"/>
      <c r="AO384" s="267"/>
      <c r="AP384" s="267"/>
      <c r="AQ384" s="267"/>
      <c r="AR384" s="267"/>
      <c r="AS384" s="267"/>
      <c r="AT384" s="267"/>
      <c r="AU384" s="267"/>
      <c r="AV384" s="248"/>
      <c r="AW384" s="267"/>
      <c r="AX384" s="267"/>
      <c r="AY384" s="267"/>
      <c r="AZ384" s="267"/>
      <c r="BA384" s="267"/>
      <c r="BB384" s="267"/>
      <c r="BC384" s="248"/>
      <c r="BD384" s="267"/>
      <c r="BE384" s="267"/>
      <c r="BF384" s="267"/>
      <c r="BG384" s="267"/>
      <c r="BH384" s="267"/>
      <c r="BI384" s="267"/>
      <c r="BJ384" s="249"/>
      <c r="BK384" s="267"/>
      <c r="BL384" s="267"/>
      <c r="BM384" s="267"/>
      <c r="BN384" s="267"/>
      <c r="BO384" s="267"/>
      <c r="BP384" s="267"/>
      <c r="BQ384" s="248"/>
      <c r="BR384" s="304"/>
      <c r="BS384" s="304"/>
      <c r="BT384" s="252"/>
      <c r="BU384" s="252"/>
      <c r="BV384" s="249"/>
      <c r="BW384" s="249"/>
    </row>
    <row r="385" spans="1:75" s="274" customFormat="1" ht="15" customHeight="1" hidden="1" outlineLevel="1">
      <c r="A385" s="298">
        <f>IF(B385&lt;&gt;"",COUNTIF($B$8:B385,"."),"")</f>
      </c>
      <c r="B385" s="299"/>
      <c r="C385" s="316" t="s">
        <v>665</v>
      </c>
      <c r="D385" s="317"/>
      <c r="E385" s="317"/>
      <c r="F385" s="318"/>
      <c r="G385" s="318"/>
      <c r="H385" s="318"/>
      <c r="I385" s="318"/>
      <c r="J385" s="318"/>
      <c r="K385" s="318"/>
      <c r="L385" s="318"/>
      <c r="M385" s="318"/>
      <c r="N385" s="318"/>
      <c r="O385" s="319"/>
      <c r="P385" s="319"/>
      <c r="Q385" s="320">
        <v>0</v>
      </c>
      <c r="R385" s="320"/>
      <c r="S385" s="320"/>
      <c r="T385" s="320"/>
      <c r="U385" s="320"/>
      <c r="V385" s="320"/>
      <c r="W385" s="271">
        <v>0</v>
      </c>
      <c r="X385" s="271"/>
      <c r="Y385" s="271"/>
      <c r="Z385" s="271"/>
      <c r="AA385" s="271"/>
      <c r="AB385" s="271"/>
      <c r="AC385" s="271">
        <f aca="true" t="shared" si="5" ref="AC385:AC392">SUM(Q385:AB385)</f>
        <v>0</v>
      </c>
      <c r="AD385" s="271"/>
      <c r="AE385" s="271"/>
      <c r="AF385" s="271"/>
      <c r="AG385" s="271"/>
      <c r="AH385" s="271"/>
      <c r="AI385" s="246"/>
      <c r="AJ385" s="251"/>
      <c r="AK385" s="275" t="s">
        <v>628</v>
      </c>
      <c r="AL385" s="276"/>
      <c r="AM385" s="276"/>
      <c r="AN385" s="272"/>
      <c r="AO385" s="272"/>
      <c r="AP385" s="272"/>
      <c r="AQ385" s="272"/>
      <c r="AR385" s="272"/>
      <c r="AS385" s="272"/>
      <c r="AT385" s="272"/>
      <c r="AU385" s="272"/>
      <c r="AV385" s="272"/>
      <c r="AW385" s="271">
        <f aca="true" t="shared" si="6" ref="AW385:AW392">Q385</f>
        <v>0</v>
      </c>
      <c r="AX385" s="271"/>
      <c r="AY385" s="271"/>
      <c r="AZ385" s="271"/>
      <c r="BA385" s="271"/>
      <c r="BB385" s="271"/>
      <c r="BC385" s="272"/>
      <c r="BD385" s="271">
        <f aca="true" t="shared" si="7" ref="BD385:BD392">W385</f>
        <v>0</v>
      </c>
      <c r="BE385" s="271"/>
      <c r="BF385" s="271"/>
      <c r="BG385" s="271"/>
      <c r="BH385" s="271"/>
      <c r="BI385" s="271"/>
      <c r="BJ385" s="252"/>
      <c r="BK385" s="271">
        <f aca="true" t="shared" si="8" ref="BK385:BK392">AC385</f>
        <v>0</v>
      </c>
      <c r="BL385" s="271"/>
      <c r="BM385" s="271"/>
      <c r="BN385" s="271"/>
      <c r="BO385" s="271"/>
      <c r="BP385" s="271"/>
      <c r="BQ385" s="273"/>
      <c r="BR385" s="304"/>
      <c r="BS385" s="304"/>
      <c r="BT385" s="252"/>
      <c r="BU385" s="252"/>
      <c r="BV385" s="252"/>
      <c r="BW385" s="252"/>
    </row>
    <row r="386" spans="1:75" s="253" customFormat="1" ht="15" customHeight="1" hidden="1" outlineLevel="1">
      <c r="A386" s="298">
        <f>IF(B386&lt;&gt;"",COUNTIF($B$8:B386,"."),"")</f>
      </c>
      <c r="B386" s="299"/>
      <c r="C386" s="316" t="s">
        <v>666</v>
      </c>
      <c r="D386" s="317"/>
      <c r="E386" s="321"/>
      <c r="F386" s="301"/>
      <c r="G386" s="301"/>
      <c r="H386" s="301"/>
      <c r="I386" s="301"/>
      <c r="J386" s="301"/>
      <c r="K386" s="301"/>
      <c r="L386" s="301"/>
      <c r="M386" s="301"/>
      <c r="N386" s="301"/>
      <c r="O386" s="306"/>
      <c r="P386" s="306"/>
      <c r="Q386" s="322">
        <f>SUM(Q387:V388)</f>
        <v>0</v>
      </c>
      <c r="R386" s="322"/>
      <c r="S386" s="322"/>
      <c r="T386" s="322"/>
      <c r="U386" s="322"/>
      <c r="V386" s="322"/>
      <c r="W386" s="282">
        <f>SUM(W387:AB388)</f>
        <v>0</v>
      </c>
      <c r="X386" s="282"/>
      <c r="Y386" s="282"/>
      <c r="Z386" s="282"/>
      <c r="AA386" s="282"/>
      <c r="AB386" s="282"/>
      <c r="AC386" s="282">
        <f t="shared" si="5"/>
        <v>0</v>
      </c>
      <c r="AD386" s="282"/>
      <c r="AE386" s="282"/>
      <c r="AF386" s="282"/>
      <c r="AG386" s="282"/>
      <c r="AH386" s="282"/>
      <c r="AI386" s="246"/>
      <c r="AJ386" s="251"/>
      <c r="AK386" s="275" t="s">
        <v>630</v>
      </c>
      <c r="AL386" s="276"/>
      <c r="AM386" s="277"/>
      <c r="AN386" s="248"/>
      <c r="AO386" s="248"/>
      <c r="AP386" s="248"/>
      <c r="AQ386" s="248"/>
      <c r="AR386" s="248"/>
      <c r="AS386" s="248"/>
      <c r="AT386" s="248"/>
      <c r="AU386" s="248"/>
      <c r="AV386" s="248"/>
      <c r="AW386" s="282">
        <f t="shared" si="6"/>
        <v>0</v>
      </c>
      <c r="AX386" s="282"/>
      <c r="AY386" s="282"/>
      <c r="AZ386" s="282"/>
      <c r="BA386" s="282"/>
      <c r="BB386" s="282"/>
      <c r="BC386" s="248"/>
      <c r="BD386" s="282">
        <f t="shared" si="7"/>
        <v>0</v>
      </c>
      <c r="BE386" s="282"/>
      <c r="BF386" s="282"/>
      <c r="BG386" s="282"/>
      <c r="BH386" s="282"/>
      <c r="BI386" s="282"/>
      <c r="BJ386" s="249"/>
      <c r="BK386" s="282">
        <f t="shared" si="8"/>
        <v>0</v>
      </c>
      <c r="BL386" s="282"/>
      <c r="BM386" s="282"/>
      <c r="BN386" s="282"/>
      <c r="BO386" s="282"/>
      <c r="BP386" s="282"/>
      <c r="BQ386" s="283"/>
      <c r="BR386" s="304"/>
      <c r="BS386" s="304"/>
      <c r="BT386" s="252"/>
      <c r="BU386" s="252"/>
      <c r="BV386" s="249"/>
      <c r="BW386" s="249"/>
    </row>
    <row r="387" spans="1:75" s="253" customFormat="1" ht="15" customHeight="1" hidden="1" outlineLevel="1">
      <c r="A387" s="298">
        <f>IF(B387&lt;&gt;"",COUNTIF($B$8:B387,"."),"")</f>
      </c>
      <c r="B387" s="299"/>
      <c r="C387" s="323" t="s">
        <v>667</v>
      </c>
      <c r="D387" s="324"/>
      <c r="E387" s="325"/>
      <c r="F387" s="301"/>
      <c r="G387" s="301"/>
      <c r="H387" s="301"/>
      <c r="I387" s="301"/>
      <c r="J387" s="301"/>
      <c r="K387" s="301"/>
      <c r="L387" s="301"/>
      <c r="M387" s="301"/>
      <c r="N387" s="301"/>
      <c r="O387" s="306"/>
      <c r="P387" s="306"/>
      <c r="Q387" s="322">
        <v>0</v>
      </c>
      <c r="R387" s="322"/>
      <c r="S387" s="322"/>
      <c r="T387" s="322"/>
      <c r="U387" s="322"/>
      <c r="V387" s="322"/>
      <c r="W387" s="282">
        <v>0</v>
      </c>
      <c r="X387" s="282"/>
      <c r="Y387" s="282"/>
      <c r="Z387" s="282"/>
      <c r="AA387" s="282"/>
      <c r="AB387" s="282"/>
      <c r="AC387" s="282">
        <f t="shared" si="5"/>
        <v>0</v>
      </c>
      <c r="AD387" s="282"/>
      <c r="AE387" s="282"/>
      <c r="AF387" s="282"/>
      <c r="AG387" s="282"/>
      <c r="AH387" s="282"/>
      <c r="AI387" s="246"/>
      <c r="AJ387" s="251"/>
      <c r="AK387" s="279" t="s">
        <v>668</v>
      </c>
      <c r="AL387" s="280"/>
      <c r="AM387" s="281"/>
      <c r="AN387" s="248"/>
      <c r="AO387" s="248"/>
      <c r="AP387" s="248"/>
      <c r="AQ387" s="248"/>
      <c r="AR387" s="248"/>
      <c r="AS387" s="248"/>
      <c r="AT387" s="248"/>
      <c r="AU387" s="248"/>
      <c r="AV387" s="248"/>
      <c r="AW387" s="282">
        <f t="shared" si="6"/>
        <v>0</v>
      </c>
      <c r="AX387" s="282"/>
      <c r="AY387" s="282"/>
      <c r="AZ387" s="282"/>
      <c r="BA387" s="282"/>
      <c r="BB387" s="282"/>
      <c r="BC387" s="248"/>
      <c r="BD387" s="282">
        <f t="shared" si="7"/>
        <v>0</v>
      </c>
      <c r="BE387" s="282"/>
      <c r="BF387" s="282"/>
      <c r="BG387" s="282"/>
      <c r="BH387" s="282"/>
      <c r="BI387" s="282"/>
      <c r="BJ387" s="249"/>
      <c r="BK387" s="282">
        <f t="shared" si="8"/>
        <v>0</v>
      </c>
      <c r="BL387" s="282"/>
      <c r="BM387" s="282"/>
      <c r="BN387" s="282"/>
      <c r="BO387" s="282"/>
      <c r="BP387" s="282"/>
      <c r="BQ387" s="283"/>
      <c r="BR387" s="304"/>
      <c r="BS387" s="304"/>
      <c r="BT387" s="252"/>
      <c r="BU387" s="252"/>
      <c r="BV387" s="249"/>
      <c r="BW387" s="249"/>
    </row>
    <row r="388" spans="1:75" s="253" customFormat="1" ht="15" customHeight="1" hidden="1" outlineLevel="1">
      <c r="A388" s="298">
        <f>IF(B388&lt;&gt;"",COUNTIF($B$8:B388,"."),"")</f>
      </c>
      <c r="B388" s="299"/>
      <c r="C388" s="323" t="s">
        <v>633</v>
      </c>
      <c r="D388" s="324"/>
      <c r="E388" s="325"/>
      <c r="F388" s="301"/>
      <c r="G388" s="301"/>
      <c r="H388" s="301"/>
      <c r="I388" s="301"/>
      <c r="J388" s="301"/>
      <c r="K388" s="301"/>
      <c r="L388" s="301"/>
      <c r="M388" s="301"/>
      <c r="N388" s="301"/>
      <c r="O388" s="306"/>
      <c r="P388" s="306"/>
      <c r="Q388" s="322">
        <v>0</v>
      </c>
      <c r="R388" s="322"/>
      <c r="S388" s="322"/>
      <c r="T388" s="322"/>
      <c r="U388" s="322"/>
      <c r="V388" s="322"/>
      <c r="W388" s="282">
        <v>0</v>
      </c>
      <c r="X388" s="282"/>
      <c r="Y388" s="282"/>
      <c r="Z388" s="282"/>
      <c r="AA388" s="282"/>
      <c r="AB388" s="282"/>
      <c r="AC388" s="282">
        <f t="shared" si="5"/>
        <v>0</v>
      </c>
      <c r="AD388" s="282"/>
      <c r="AE388" s="282"/>
      <c r="AF388" s="282"/>
      <c r="AG388" s="282"/>
      <c r="AH388" s="282"/>
      <c r="AI388" s="246"/>
      <c r="AJ388" s="251"/>
      <c r="AK388" s="279" t="s">
        <v>634</v>
      </c>
      <c r="AL388" s="280"/>
      <c r="AM388" s="281"/>
      <c r="AN388" s="248"/>
      <c r="AO388" s="248"/>
      <c r="AP388" s="248"/>
      <c r="AQ388" s="248"/>
      <c r="AR388" s="248"/>
      <c r="AS388" s="248"/>
      <c r="AT388" s="248"/>
      <c r="AU388" s="248"/>
      <c r="AV388" s="248"/>
      <c r="AW388" s="282">
        <f t="shared" si="6"/>
        <v>0</v>
      </c>
      <c r="AX388" s="282"/>
      <c r="AY388" s="282"/>
      <c r="AZ388" s="282"/>
      <c r="BA388" s="282"/>
      <c r="BB388" s="282"/>
      <c r="BC388" s="248"/>
      <c r="BD388" s="282">
        <f t="shared" si="7"/>
        <v>0</v>
      </c>
      <c r="BE388" s="282"/>
      <c r="BF388" s="282"/>
      <c r="BG388" s="282"/>
      <c r="BH388" s="282"/>
      <c r="BI388" s="282"/>
      <c r="BJ388" s="249"/>
      <c r="BK388" s="282">
        <f t="shared" si="8"/>
        <v>0</v>
      </c>
      <c r="BL388" s="282"/>
      <c r="BM388" s="282"/>
      <c r="BN388" s="282"/>
      <c r="BO388" s="282"/>
      <c r="BP388" s="282"/>
      <c r="BQ388" s="283"/>
      <c r="BR388" s="304"/>
      <c r="BS388" s="304"/>
      <c r="BT388" s="252"/>
      <c r="BU388" s="252"/>
      <c r="BV388" s="249"/>
      <c r="BW388" s="249"/>
    </row>
    <row r="389" spans="1:75" s="253" customFormat="1" ht="15" customHeight="1" hidden="1" outlineLevel="1">
      <c r="A389" s="298">
        <f>IF(B389&lt;&gt;"",COUNTIF($B$8:B389,"."),"")</f>
      </c>
      <c r="B389" s="299"/>
      <c r="C389" s="316" t="s">
        <v>669</v>
      </c>
      <c r="D389" s="317"/>
      <c r="E389" s="321"/>
      <c r="F389" s="301"/>
      <c r="G389" s="301"/>
      <c r="H389" s="301"/>
      <c r="I389" s="301"/>
      <c r="J389" s="301"/>
      <c r="K389" s="301"/>
      <c r="L389" s="301"/>
      <c r="M389" s="301"/>
      <c r="N389" s="301"/>
      <c r="O389" s="306"/>
      <c r="P389" s="306"/>
      <c r="Q389" s="322">
        <f>SUM(Q390:V391)</f>
        <v>0</v>
      </c>
      <c r="R389" s="322"/>
      <c r="S389" s="322"/>
      <c r="T389" s="322"/>
      <c r="U389" s="322"/>
      <c r="V389" s="322"/>
      <c r="W389" s="282">
        <f>SUM(W390:AB391)</f>
        <v>0</v>
      </c>
      <c r="X389" s="282"/>
      <c r="Y389" s="282"/>
      <c r="Z389" s="282"/>
      <c r="AA389" s="282"/>
      <c r="AB389" s="282"/>
      <c r="AC389" s="282">
        <f t="shared" si="5"/>
        <v>0</v>
      </c>
      <c r="AD389" s="282"/>
      <c r="AE389" s="282"/>
      <c r="AF389" s="282"/>
      <c r="AG389" s="282"/>
      <c r="AH389" s="282"/>
      <c r="AI389" s="246"/>
      <c r="AJ389" s="251"/>
      <c r="AK389" s="275" t="s">
        <v>636</v>
      </c>
      <c r="AL389" s="276"/>
      <c r="AM389" s="277"/>
      <c r="AN389" s="248"/>
      <c r="AO389" s="248"/>
      <c r="AP389" s="248"/>
      <c r="AQ389" s="248"/>
      <c r="AR389" s="248"/>
      <c r="AS389" s="248"/>
      <c r="AT389" s="248"/>
      <c r="AU389" s="248"/>
      <c r="AV389" s="248"/>
      <c r="AW389" s="282">
        <f t="shared" si="6"/>
        <v>0</v>
      </c>
      <c r="AX389" s="282"/>
      <c r="AY389" s="282"/>
      <c r="AZ389" s="282"/>
      <c r="BA389" s="282"/>
      <c r="BB389" s="282"/>
      <c r="BC389" s="248"/>
      <c r="BD389" s="282">
        <f t="shared" si="7"/>
        <v>0</v>
      </c>
      <c r="BE389" s="282"/>
      <c r="BF389" s="282"/>
      <c r="BG389" s="282"/>
      <c r="BH389" s="282"/>
      <c r="BI389" s="282"/>
      <c r="BJ389" s="249"/>
      <c r="BK389" s="282">
        <f t="shared" si="8"/>
        <v>0</v>
      </c>
      <c r="BL389" s="282"/>
      <c r="BM389" s="282"/>
      <c r="BN389" s="282"/>
      <c r="BO389" s="282"/>
      <c r="BP389" s="282"/>
      <c r="BQ389" s="283"/>
      <c r="BR389" s="304"/>
      <c r="BS389" s="304"/>
      <c r="BT389" s="252"/>
      <c r="BU389" s="252"/>
      <c r="BV389" s="249"/>
      <c r="BW389" s="249"/>
    </row>
    <row r="390" spans="1:75" s="253" customFormat="1" ht="15" customHeight="1" hidden="1" outlineLevel="1">
      <c r="A390" s="298">
        <f>IF(B390&lt;&gt;"",COUNTIF($B$8:B390,"."),"")</f>
      </c>
      <c r="B390" s="299"/>
      <c r="C390" s="323" t="s">
        <v>670</v>
      </c>
      <c r="D390" s="324"/>
      <c r="E390" s="325"/>
      <c r="F390" s="301"/>
      <c r="G390" s="301"/>
      <c r="H390" s="301"/>
      <c r="I390" s="301"/>
      <c r="J390" s="301"/>
      <c r="K390" s="301"/>
      <c r="L390" s="301"/>
      <c r="M390" s="301"/>
      <c r="N390" s="301"/>
      <c r="O390" s="306"/>
      <c r="P390" s="306"/>
      <c r="Q390" s="322">
        <v>0</v>
      </c>
      <c r="R390" s="322"/>
      <c r="S390" s="322"/>
      <c r="T390" s="322"/>
      <c r="U390" s="322"/>
      <c r="V390" s="322"/>
      <c r="W390" s="282">
        <v>0</v>
      </c>
      <c r="X390" s="282"/>
      <c r="Y390" s="282"/>
      <c r="Z390" s="282"/>
      <c r="AA390" s="282"/>
      <c r="AB390" s="282"/>
      <c r="AC390" s="282">
        <f t="shared" si="5"/>
        <v>0</v>
      </c>
      <c r="AD390" s="282"/>
      <c r="AE390" s="282"/>
      <c r="AF390" s="282"/>
      <c r="AG390" s="282"/>
      <c r="AH390" s="282"/>
      <c r="AI390" s="246"/>
      <c r="AJ390" s="251"/>
      <c r="AK390" s="279" t="s">
        <v>671</v>
      </c>
      <c r="AL390" s="280"/>
      <c r="AM390" s="281"/>
      <c r="AN390" s="248"/>
      <c r="AO390" s="248"/>
      <c r="AP390" s="248"/>
      <c r="AQ390" s="248"/>
      <c r="AR390" s="248"/>
      <c r="AS390" s="248"/>
      <c r="AT390" s="248"/>
      <c r="AU390" s="248"/>
      <c r="AV390" s="248"/>
      <c r="AW390" s="282">
        <f t="shared" si="6"/>
        <v>0</v>
      </c>
      <c r="AX390" s="282"/>
      <c r="AY390" s="282"/>
      <c r="AZ390" s="282"/>
      <c r="BA390" s="282"/>
      <c r="BB390" s="282"/>
      <c r="BC390" s="248"/>
      <c r="BD390" s="282">
        <f t="shared" si="7"/>
        <v>0</v>
      </c>
      <c r="BE390" s="282"/>
      <c r="BF390" s="282"/>
      <c r="BG390" s="282"/>
      <c r="BH390" s="282"/>
      <c r="BI390" s="282"/>
      <c r="BJ390" s="249"/>
      <c r="BK390" s="282">
        <f t="shared" si="8"/>
        <v>0</v>
      </c>
      <c r="BL390" s="282"/>
      <c r="BM390" s="282"/>
      <c r="BN390" s="282"/>
      <c r="BO390" s="282"/>
      <c r="BP390" s="282"/>
      <c r="BQ390" s="283"/>
      <c r="BR390" s="304"/>
      <c r="BS390" s="304"/>
      <c r="BT390" s="252"/>
      <c r="BU390" s="252"/>
      <c r="BV390" s="249"/>
      <c r="BW390" s="249"/>
    </row>
    <row r="391" spans="1:75" s="253" customFormat="1" ht="15" customHeight="1" hidden="1" outlineLevel="1">
      <c r="A391" s="298">
        <f>IF(B391&lt;&gt;"",COUNTIF($B$8:B391,"."),"")</f>
      </c>
      <c r="B391" s="299"/>
      <c r="C391" s="323" t="s">
        <v>639</v>
      </c>
      <c r="D391" s="324"/>
      <c r="E391" s="325"/>
      <c r="F391" s="301"/>
      <c r="G391" s="301"/>
      <c r="H391" s="301"/>
      <c r="I391" s="301"/>
      <c r="J391" s="301"/>
      <c r="K391" s="301"/>
      <c r="L391" s="301"/>
      <c r="M391" s="301"/>
      <c r="N391" s="301"/>
      <c r="O391" s="306"/>
      <c r="P391" s="306"/>
      <c r="Q391" s="322">
        <v>0</v>
      </c>
      <c r="R391" s="322"/>
      <c r="S391" s="322"/>
      <c r="T391" s="322"/>
      <c r="U391" s="322"/>
      <c r="V391" s="322"/>
      <c r="W391" s="282">
        <v>0</v>
      </c>
      <c r="X391" s="282"/>
      <c r="Y391" s="282"/>
      <c r="Z391" s="282"/>
      <c r="AA391" s="282"/>
      <c r="AB391" s="282"/>
      <c r="AC391" s="282">
        <f t="shared" si="5"/>
        <v>0</v>
      </c>
      <c r="AD391" s="282"/>
      <c r="AE391" s="282"/>
      <c r="AF391" s="282"/>
      <c r="AG391" s="282"/>
      <c r="AH391" s="282"/>
      <c r="AI391" s="246"/>
      <c r="AJ391" s="251"/>
      <c r="AK391" s="279" t="s">
        <v>634</v>
      </c>
      <c r="AL391" s="280"/>
      <c r="AM391" s="281"/>
      <c r="AN391" s="248"/>
      <c r="AO391" s="248"/>
      <c r="AP391" s="248"/>
      <c r="AQ391" s="248"/>
      <c r="AR391" s="248"/>
      <c r="AS391" s="248"/>
      <c r="AT391" s="248"/>
      <c r="AU391" s="248"/>
      <c r="AV391" s="248"/>
      <c r="AW391" s="282">
        <f t="shared" si="6"/>
        <v>0</v>
      </c>
      <c r="AX391" s="282"/>
      <c r="AY391" s="282"/>
      <c r="AZ391" s="282"/>
      <c r="BA391" s="282"/>
      <c r="BB391" s="282"/>
      <c r="BC391" s="248"/>
      <c r="BD391" s="282">
        <f t="shared" si="7"/>
        <v>0</v>
      </c>
      <c r="BE391" s="282"/>
      <c r="BF391" s="282"/>
      <c r="BG391" s="282"/>
      <c r="BH391" s="282"/>
      <c r="BI391" s="282"/>
      <c r="BJ391" s="249"/>
      <c r="BK391" s="282">
        <f t="shared" si="8"/>
        <v>0</v>
      </c>
      <c r="BL391" s="282"/>
      <c r="BM391" s="282"/>
      <c r="BN391" s="282"/>
      <c r="BO391" s="282"/>
      <c r="BP391" s="282"/>
      <c r="BQ391" s="283"/>
      <c r="BR391" s="304"/>
      <c r="BS391" s="304"/>
      <c r="BT391" s="252"/>
      <c r="BU391" s="252"/>
      <c r="BV391" s="249"/>
      <c r="BW391" s="249"/>
    </row>
    <row r="392" spans="1:75" s="274" customFormat="1" ht="15" customHeight="1" hidden="1" outlineLevel="1">
      <c r="A392" s="298">
        <f>IF(B392&lt;&gt;"",COUNTIF($B$8:B392,"."),"")</f>
      </c>
      <c r="B392" s="299"/>
      <c r="C392" s="326" t="s">
        <v>672</v>
      </c>
      <c r="D392" s="327"/>
      <c r="E392" s="327"/>
      <c r="F392" s="327"/>
      <c r="G392" s="327"/>
      <c r="H392" s="327"/>
      <c r="I392" s="327"/>
      <c r="J392" s="327"/>
      <c r="K392" s="327"/>
      <c r="L392" s="327"/>
      <c r="M392" s="318"/>
      <c r="N392" s="318"/>
      <c r="O392" s="319"/>
      <c r="P392" s="319"/>
      <c r="Q392" s="328">
        <f>Q385+Q386-Q389</f>
        <v>0</v>
      </c>
      <c r="R392" s="329"/>
      <c r="S392" s="329"/>
      <c r="T392" s="329"/>
      <c r="U392" s="329"/>
      <c r="V392" s="329"/>
      <c r="W392" s="286">
        <f>W385+W386-W389</f>
        <v>0</v>
      </c>
      <c r="X392" s="286"/>
      <c r="Y392" s="286"/>
      <c r="Z392" s="286"/>
      <c r="AA392" s="286"/>
      <c r="AB392" s="286"/>
      <c r="AC392" s="286">
        <f t="shared" si="5"/>
        <v>0</v>
      </c>
      <c r="AD392" s="286"/>
      <c r="AE392" s="286"/>
      <c r="AF392" s="286"/>
      <c r="AG392" s="286"/>
      <c r="AH392" s="286"/>
      <c r="AI392" s="246"/>
      <c r="AJ392" s="251"/>
      <c r="AK392" s="262" t="s">
        <v>641</v>
      </c>
      <c r="AL392" s="268"/>
      <c r="AM392" s="268"/>
      <c r="AN392" s="330"/>
      <c r="AO392" s="330"/>
      <c r="AP392" s="330"/>
      <c r="AQ392" s="330"/>
      <c r="AR392" s="330"/>
      <c r="AS392" s="330"/>
      <c r="AT392" s="330"/>
      <c r="AU392" s="330"/>
      <c r="AV392" s="272"/>
      <c r="AW392" s="286">
        <f t="shared" si="6"/>
        <v>0</v>
      </c>
      <c r="AX392" s="286"/>
      <c r="AY392" s="286"/>
      <c r="AZ392" s="286"/>
      <c r="BA392" s="286"/>
      <c r="BB392" s="286"/>
      <c r="BC392" s="272"/>
      <c r="BD392" s="286">
        <f t="shared" si="7"/>
        <v>0</v>
      </c>
      <c r="BE392" s="286"/>
      <c r="BF392" s="286"/>
      <c r="BG392" s="286"/>
      <c r="BH392" s="286"/>
      <c r="BI392" s="286"/>
      <c r="BJ392" s="252"/>
      <c r="BK392" s="286">
        <f t="shared" si="8"/>
        <v>0</v>
      </c>
      <c r="BL392" s="286"/>
      <c r="BM392" s="286"/>
      <c r="BN392" s="286"/>
      <c r="BO392" s="286"/>
      <c r="BP392" s="286"/>
      <c r="BQ392" s="273"/>
      <c r="BR392" s="304"/>
      <c r="BS392" s="304"/>
      <c r="BT392" s="252"/>
      <c r="BU392" s="252"/>
      <c r="BV392" s="252"/>
      <c r="BW392" s="252"/>
    </row>
    <row r="393" spans="1:75" s="253" customFormat="1" ht="15" customHeight="1" hidden="1" outlineLevel="1">
      <c r="A393" s="298">
        <f>IF(B393&lt;&gt;"",COUNTIF($B$8:B393,"."),"")</f>
      </c>
      <c r="B393" s="299"/>
      <c r="C393" s="311" t="s">
        <v>642</v>
      </c>
      <c r="D393" s="312"/>
      <c r="E393" s="313"/>
      <c r="F393" s="309"/>
      <c r="G393" s="309"/>
      <c r="H393" s="309"/>
      <c r="I393" s="309"/>
      <c r="J393" s="309"/>
      <c r="K393" s="309"/>
      <c r="L393" s="309"/>
      <c r="M393" s="314"/>
      <c r="N393" s="314"/>
      <c r="O393" s="315"/>
      <c r="P393" s="315"/>
      <c r="Q393" s="331"/>
      <c r="R393" s="332"/>
      <c r="S393" s="332"/>
      <c r="T393" s="332"/>
      <c r="U393" s="332"/>
      <c r="V393" s="332"/>
      <c r="W393" s="288"/>
      <c r="X393" s="288"/>
      <c r="Y393" s="288"/>
      <c r="Z393" s="288"/>
      <c r="AA393" s="288"/>
      <c r="AB393" s="288"/>
      <c r="AC393" s="288"/>
      <c r="AD393" s="288"/>
      <c r="AE393" s="288"/>
      <c r="AF393" s="288"/>
      <c r="AG393" s="288"/>
      <c r="AH393" s="288"/>
      <c r="AI393" s="246"/>
      <c r="AJ393" s="251"/>
      <c r="AK393" s="262" t="s">
        <v>643</v>
      </c>
      <c r="AL393" s="268"/>
      <c r="AM393" s="269"/>
      <c r="AN393" s="267"/>
      <c r="AO393" s="267"/>
      <c r="AP393" s="267"/>
      <c r="AQ393" s="267"/>
      <c r="AR393" s="267"/>
      <c r="AS393" s="267"/>
      <c r="AT393" s="267"/>
      <c r="AU393" s="267"/>
      <c r="AV393" s="248"/>
      <c r="AW393" s="267"/>
      <c r="AX393" s="267"/>
      <c r="AY393" s="267"/>
      <c r="AZ393" s="267"/>
      <c r="BA393" s="267"/>
      <c r="BB393" s="267"/>
      <c r="BC393" s="248"/>
      <c r="BD393" s="267"/>
      <c r="BE393" s="267"/>
      <c r="BF393" s="267"/>
      <c r="BG393" s="267"/>
      <c r="BH393" s="267"/>
      <c r="BI393" s="267"/>
      <c r="BJ393" s="249"/>
      <c r="BK393" s="288"/>
      <c r="BL393" s="288"/>
      <c r="BM393" s="288"/>
      <c r="BN393" s="288"/>
      <c r="BO393" s="288"/>
      <c r="BP393" s="288"/>
      <c r="BQ393" s="249"/>
      <c r="BR393" s="304"/>
      <c r="BS393" s="304"/>
      <c r="BT393" s="252"/>
      <c r="BU393" s="252"/>
      <c r="BV393" s="249"/>
      <c r="BW393" s="249"/>
    </row>
    <row r="394" spans="1:75" s="274" customFormat="1" ht="15" customHeight="1" hidden="1" outlineLevel="1">
      <c r="A394" s="298">
        <f>IF(B394&lt;&gt;"",COUNTIF($B$8:B394,"."),"")</f>
      </c>
      <c r="B394" s="299"/>
      <c r="C394" s="316" t="s">
        <v>665</v>
      </c>
      <c r="D394" s="317"/>
      <c r="E394" s="317"/>
      <c r="F394" s="318"/>
      <c r="G394" s="318"/>
      <c r="H394" s="318"/>
      <c r="I394" s="318"/>
      <c r="J394" s="318"/>
      <c r="K394" s="318"/>
      <c r="L394" s="318"/>
      <c r="M394" s="318"/>
      <c r="N394" s="318"/>
      <c r="O394" s="319"/>
      <c r="P394" s="319"/>
      <c r="Q394" s="320">
        <v>0</v>
      </c>
      <c r="R394" s="320"/>
      <c r="S394" s="320"/>
      <c r="T394" s="320"/>
      <c r="U394" s="320"/>
      <c r="V394" s="320"/>
      <c r="W394" s="271">
        <v>0</v>
      </c>
      <c r="X394" s="271"/>
      <c r="Y394" s="271"/>
      <c r="Z394" s="271"/>
      <c r="AA394" s="271"/>
      <c r="AB394" s="271"/>
      <c r="AC394" s="271">
        <f aca="true" t="shared" si="9" ref="AC394:AC401">SUM(Q394:AB394)</f>
        <v>0</v>
      </c>
      <c r="AD394" s="271"/>
      <c r="AE394" s="271"/>
      <c r="AF394" s="271"/>
      <c r="AG394" s="271"/>
      <c r="AH394" s="271"/>
      <c r="AI394" s="246"/>
      <c r="AJ394" s="251"/>
      <c r="AK394" s="275" t="s">
        <v>628</v>
      </c>
      <c r="AL394" s="276"/>
      <c r="AM394" s="276"/>
      <c r="AN394" s="272"/>
      <c r="AO394" s="272"/>
      <c r="AP394" s="272"/>
      <c r="AQ394" s="272"/>
      <c r="AR394" s="272"/>
      <c r="AS394" s="272"/>
      <c r="AT394" s="272"/>
      <c r="AU394" s="272"/>
      <c r="AV394" s="272"/>
      <c r="AW394" s="271">
        <f aca="true" t="shared" si="10" ref="AW394:AW401">Q394</f>
        <v>0</v>
      </c>
      <c r="AX394" s="271"/>
      <c r="AY394" s="271"/>
      <c r="AZ394" s="271"/>
      <c r="BA394" s="271"/>
      <c r="BB394" s="271"/>
      <c r="BC394" s="272"/>
      <c r="BD394" s="271">
        <f aca="true" t="shared" si="11" ref="BD394:BD401">W394</f>
        <v>0</v>
      </c>
      <c r="BE394" s="271"/>
      <c r="BF394" s="271"/>
      <c r="BG394" s="271"/>
      <c r="BH394" s="271"/>
      <c r="BI394" s="271"/>
      <c r="BJ394" s="252"/>
      <c r="BK394" s="271">
        <f aca="true" t="shared" si="12" ref="BK394:BK401">AC394</f>
        <v>0</v>
      </c>
      <c r="BL394" s="271"/>
      <c r="BM394" s="271"/>
      <c r="BN394" s="271"/>
      <c r="BO394" s="271"/>
      <c r="BP394" s="271"/>
      <c r="BQ394" s="273"/>
      <c r="BR394" s="304"/>
      <c r="BS394" s="304"/>
      <c r="BT394" s="252"/>
      <c r="BU394" s="252"/>
      <c r="BV394" s="252"/>
      <c r="BW394" s="252"/>
    </row>
    <row r="395" spans="1:75" s="274" customFormat="1" ht="15" customHeight="1" hidden="1" outlineLevel="1">
      <c r="A395" s="298">
        <f>IF(B395&lt;&gt;"",COUNTIF($B$8:B395,"."),"")</f>
      </c>
      <c r="B395" s="299"/>
      <c r="C395" s="333" t="s">
        <v>666</v>
      </c>
      <c r="D395" s="317"/>
      <c r="E395" s="334"/>
      <c r="F395" s="318"/>
      <c r="G395" s="318"/>
      <c r="H395" s="318"/>
      <c r="I395" s="318"/>
      <c r="J395" s="318"/>
      <c r="K395" s="318"/>
      <c r="L395" s="318"/>
      <c r="M395" s="318"/>
      <c r="N395" s="318"/>
      <c r="O395" s="319"/>
      <c r="P395" s="319"/>
      <c r="Q395" s="328">
        <f>SUM(Q396:V397)</f>
        <v>0</v>
      </c>
      <c r="R395" s="328"/>
      <c r="S395" s="328"/>
      <c r="T395" s="328"/>
      <c r="U395" s="328"/>
      <c r="V395" s="328"/>
      <c r="W395" s="278">
        <f>SUM(W396:AB397)</f>
        <v>0</v>
      </c>
      <c r="X395" s="278"/>
      <c r="Y395" s="278"/>
      <c r="Z395" s="278"/>
      <c r="AA395" s="278"/>
      <c r="AB395" s="278"/>
      <c r="AC395" s="278">
        <f t="shared" si="9"/>
        <v>0</v>
      </c>
      <c r="AD395" s="278"/>
      <c r="AE395" s="278"/>
      <c r="AF395" s="278"/>
      <c r="AG395" s="278"/>
      <c r="AH395" s="278"/>
      <c r="AI395" s="246"/>
      <c r="AJ395" s="251"/>
      <c r="AK395" s="284" t="s">
        <v>630</v>
      </c>
      <c r="AL395" s="276"/>
      <c r="AM395" s="291"/>
      <c r="AN395" s="272"/>
      <c r="AO395" s="272"/>
      <c r="AP395" s="272"/>
      <c r="AQ395" s="272"/>
      <c r="AR395" s="272"/>
      <c r="AS395" s="272"/>
      <c r="AT395" s="272"/>
      <c r="AU395" s="272"/>
      <c r="AV395" s="272"/>
      <c r="AW395" s="278">
        <f t="shared" si="10"/>
        <v>0</v>
      </c>
      <c r="AX395" s="278"/>
      <c r="AY395" s="278"/>
      <c r="AZ395" s="278"/>
      <c r="BA395" s="278"/>
      <c r="BB395" s="278"/>
      <c r="BC395" s="272"/>
      <c r="BD395" s="278">
        <f t="shared" si="11"/>
        <v>0</v>
      </c>
      <c r="BE395" s="278"/>
      <c r="BF395" s="278"/>
      <c r="BG395" s="278"/>
      <c r="BH395" s="278"/>
      <c r="BI395" s="278"/>
      <c r="BJ395" s="252"/>
      <c r="BK395" s="278">
        <f t="shared" si="12"/>
        <v>0</v>
      </c>
      <c r="BL395" s="278"/>
      <c r="BM395" s="278"/>
      <c r="BN395" s="278"/>
      <c r="BO395" s="278"/>
      <c r="BP395" s="278"/>
      <c r="BQ395" s="273"/>
      <c r="BR395" s="304"/>
      <c r="BS395" s="304"/>
      <c r="BT395" s="252"/>
      <c r="BU395" s="252"/>
      <c r="BV395" s="252"/>
      <c r="BW395" s="252"/>
    </row>
    <row r="396" spans="1:75" s="253" customFormat="1" ht="15" customHeight="1" hidden="1" outlineLevel="1">
      <c r="A396" s="298">
        <f>IF(B396&lt;&gt;"",COUNTIF($B$8:B396,"."),"")</f>
      </c>
      <c r="B396" s="299"/>
      <c r="C396" s="323" t="s">
        <v>644</v>
      </c>
      <c r="D396" s="335"/>
      <c r="E396" s="335"/>
      <c r="F396" s="301"/>
      <c r="G396" s="301"/>
      <c r="H396" s="301"/>
      <c r="I396" s="301"/>
      <c r="J396" s="301"/>
      <c r="K396" s="301"/>
      <c r="L396" s="301"/>
      <c r="M396" s="301"/>
      <c r="N396" s="301"/>
      <c r="O396" s="306"/>
      <c r="P396" s="306"/>
      <c r="Q396" s="322">
        <v>0</v>
      </c>
      <c r="R396" s="322"/>
      <c r="S396" s="322"/>
      <c r="T396" s="322"/>
      <c r="U396" s="322"/>
      <c r="V396" s="322"/>
      <c r="W396" s="282">
        <v>0</v>
      </c>
      <c r="X396" s="282"/>
      <c r="Y396" s="282"/>
      <c r="Z396" s="282"/>
      <c r="AA396" s="282"/>
      <c r="AB396" s="282"/>
      <c r="AC396" s="282">
        <f t="shared" si="9"/>
        <v>0</v>
      </c>
      <c r="AD396" s="282"/>
      <c r="AE396" s="282"/>
      <c r="AF396" s="282"/>
      <c r="AG396" s="282"/>
      <c r="AH396" s="282"/>
      <c r="AI396" s="246"/>
      <c r="AJ396" s="251"/>
      <c r="AK396" s="279" t="s">
        <v>645</v>
      </c>
      <c r="AL396" s="292"/>
      <c r="AM396" s="292"/>
      <c r="AN396" s="248"/>
      <c r="AO396" s="248"/>
      <c r="AP396" s="248"/>
      <c r="AQ396" s="248"/>
      <c r="AR396" s="248"/>
      <c r="AS396" s="248"/>
      <c r="AT396" s="248"/>
      <c r="AU396" s="248"/>
      <c r="AV396" s="248"/>
      <c r="AW396" s="282">
        <f t="shared" si="10"/>
        <v>0</v>
      </c>
      <c r="AX396" s="282"/>
      <c r="AY396" s="282"/>
      <c r="AZ396" s="282"/>
      <c r="BA396" s="282"/>
      <c r="BB396" s="282"/>
      <c r="BC396" s="248"/>
      <c r="BD396" s="282">
        <f t="shared" si="11"/>
        <v>0</v>
      </c>
      <c r="BE396" s="282"/>
      <c r="BF396" s="282"/>
      <c r="BG396" s="282"/>
      <c r="BH396" s="282"/>
      <c r="BI396" s="282"/>
      <c r="BJ396" s="249"/>
      <c r="BK396" s="282">
        <f t="shared" si="12"/>
        <v>0</v>
      </c>
      <c r="BL396" s="282"/>
      <c r="BM396" s="282"/>
      <c r="BN396" s="282"/>
      <c r="BO396" s="282"/>
      <c r="BP396" s="282"/>
      <c r="BQ396" s="283"/>
      <c r="BR396" s="304"/>
      <c r="BS396" s="304"/>
      <c r="BT396" s="252"/>
      <c r="BU396" s="252"/>
      <c r="BV396" s="249"/>
      <c r="BW396" s="249"/>
    </row>
    <row r="397" spans="1:75" s="253" customFormat="1" ht="15" customHeight="1" hidden="1" outlineLevel="1">
      <c r="A397" s="298">
        <f>IF(B397&lt;&gt;"",COUNTIF($B$8:B397,"."),"")</f>
      </c>
      <c r="B397" s="299"/>
      <c r="C397" s="323" t="s">
        <v>633</v>
      </c>
      <c r="D397" s="335"/>
      <c r="E397" s="335"/>
      <c r="F397" s="301"/>
      <c r="G397" s="301"/>
      <c r="H397" s="301"/>
      <c r="I397" s="301"/>
      <c r="J397" s="301"/>
      <c r="K397" s="301"/>
      <c r="L397" s="301"/>
      <c r="M397" s="301"/>
      <c r="N397" s="301"/>
      <c r="O397" s="306"/>
      <c r="P397" s="306"/>
      <c r="Q397" s="322">
        <v>0</v>
      </c>
      <c r="R397" s="322"/>
      <c r="S397" s="322"/>
      <c r="T397" s="322"/>
      <c r="U397" s="322"/>
      <c r="V397" s="322"/>
      <c r="W397" s="282">
        <v>0</v>
      </c>
      <c r="X397" s="282"/>
      <c r="Y397" s="282"/>
      <c r="Z397" s="282"/>
      <c r="AA397" s="282"/>
      <c r="AB397" s="282"/>
      <c r="AC397" s="282">
        <f t="shared" si="9"/>
        <v>0</v>
      </c>
      <c r="AD397" s="282"/>
      <c r="AE397" s="282"/>
      <c r="AF397" s="282"/>
      <c r="AG397" s="282"/>
      <c r="AH397" s="282"/>
      <c r="AI397" s="246"/>
      <c r="AJ397" s="251"/>
      <c r="AK397" s="279" t="s">
        <v>634</v>
      </c>
      <c r="AL397" s="292"/>
      <c r="AM397" s="292"/>
      <c r="AN397" s="248"/>
      <c r="AO397" s="248"/>
      <c r="AP397" s="248"/>
      <c r="AQ397" s="248"/>
      <c r="AR397" s="248"/>
      <c r="AS397" s="248"/>
      <c r="AT397" s="248"/>
      <c r="AU397" s="248"/>
      <c r="AV397" s="248"/>
      <c r="AW397" s="282">
        <f t="shared" si="10"/>
        <v>0</v>
      </c>
      <c r="AX397" s="282"/>
      <c r="AY397" s="282"/>
      <c r="AZ397" s="282"/>
      <c r="BA397" s="282"/>
      <c r="BB397" s="282"/>
      <c r="BC397" s="248"/>
      <c r="BD397" s="282">
        <f t="shared" si="11"/>
        <v>0</v>
      </c>
      <c r="BE397" s="282"/>
      <c r="BF397" s="282"/>
      <c r="BG397" s="282"/>
      <c r="BH397" s="282"/>
      <c r="BI397" s="282"/>
      <c r="BJ397" s="249"/>
      <c r="BK397" s="282">
        <f t="shared" si="12"/>
        <v>0</v>
      </c>
      <c r="BL397" s="282"/>
      <c r="BM397" s="282"/>
      <c r="BN397" s="282"/>
      <c r="BO397" s="282"/>
      <c r="BP397" s="282"/>
      <c r="BQ397" s="283"/>
      <c r="BR397" s="304"/>
      <c r="BS397" s="304"/>
      <c r="BT397" s="252"/>
      <c r="BU397" s="252"/>
      <c r="BV397" s="249"/>
      <c r="BW397" s="249"/>
    </row>
    <row r="398" spans="1:75" s="274" customFormat="1" ht="15" customHeight="1" hidden="1" outlineLevel="1">
      <c r="A398" s="298">
        <f>IF(B398&lt;&gt;"",COUNTIF($B$8:B398,"."),"")</f>
      </c>
      <c r="B398" s="299"/>
      <c r="C398" s="333" t="s">
        <v>669</v>
      </c>
      <c r="D398" s="336"/>
      <c r="E398" s="336"/>
      <c r="F398" s="318"/>
      <c r="G398" s="318"/>
      <c r="H398" s="318"/>
      <c r="I398" s="318"/>
      <c r="J398" s="318"/>
      <c r="K398" s="318"/>
      <c r="L398" s="318"/>
      <c r="M398" s="318"/>
      <c r="N398" s="318"/>
      <c r="O398" s="319"/>
      <c r="P398" s="319"/>
      <c r="Q398" s="328">
        <f>SUM(Q399:V400)</f>
        <v>0</v>
      </c>
      <c r="R398" s="328"/>
      <c r="S398" s="328"/>
      <c r="T398" s="328"/>
      <c r="U398" s="328"/>
      <c r="V398" s="328"/>
      <c r="W398" s="278">
        <f>SUM(W399:AB400)</f>
        <v>0</v>
      </c>
      <c r="X398" s="278"/>
      <c r="Y398" s="278"/>
      <c r="Z398" s="278"/>
      <c r="AA398" s="278"/>
      <c r="AB398" s="278"/>
      <c r="AC398" s="278">
        <f t="shared" si="9"/>
        <v>0</v>
      </c>
      <c r="AD398" s="278"/>
      <c r="AE398" s="278"/>
      <c r="AF398" s="278"/>
      <c r="AG398" s="278"/>
      <c r="AH398" s="278"/>
      <c r="AI398" s="246"/>
      <c r="AJ398" s="251"/>
      <c r="AK398" s="284" t="s">
        <v>636</v>
      </c>
      <c r="AL398" s="293"/>
      <c r="AM398" s="293"/>
      <c r="AN398" s="272"/>
      <c r="AO398" s="272"/>
      <c r="AP398" s="272"/>
      <c r="AQ398" s="272"/>
      <c r="AR398" s="272"/>
      <c r="AS398" s="272"/>
      <c r="AT398" s="272"/>
      <c r="AU398" s="272"/>
      <c r="AV398" s="272"/>
      <c r="AW398" s="278">
        <f t="shared" si="10"/>
        <v>0</v>
      </c>
      <c r="AX398" s="278"/>
      <c r="AY398" s="278"/>
      <c r="AZ398" s="278"/>
      <c r="BA398" s="278"/>
      <c r="BB398" s="278"/>
      <c r="BC398" s="272"/>
      <c r="BD398" s="278">
        <f t="shared" si="11"/>
        <v>0</v>
      </c>
      <c r="BE398" s="278"/>
      <c r="BF398" s="278"/>
      <c r="BG398" s="278"/>
      <c r="BH398" s="278"/>
      <c r="BI398" s="278"/>
      <c r="BJ398" s="252"/>
      <c r="BK398" s="278">
        <f t="shared" si="12"/>
        <v>0</v>
      </c>
      <c r="BL398" s="278"/>
      <c r="BM398" s="278"/>
      <c r="BN398" s="278"/>
      <c r="BO398" s="278"/>
      <c r="BP398" s="278"/>
      <c r="BQ398" s="273"/>
      <c r="BR398" s="304"/>
      <c r="BS398" s="304"/>
      <c r="BT398" s="252"/>
      <c r="BU398" s="252"/>
      <c r="BV398" s="252"/>
      <c r="BW398" s="252"/>
    </row>
    <row r="399" spans="1:75" s="253" customFormat="1" ht="15" customHeight="1" hidden="1" outlineLevel="1">
      <c r="A399" s="298">
        <f>IF(B399&lt;&gt;"",COUNTIF($B$8:B399,"."),"")</f>
      </c>
      <c r="B399" s="299"/>
      <c r="C399" s="323" t="s">
        <v>670</v>
      </c>
      <c r="D399" s="335"/>
      <c r="E399" s="335"/>
      <c r="F399" s="301"/>
      <c r="G399" s="301"/>
      <c r="H399" s="301"/>
      <c r="I399" s="301"/>
      <c r="J399" s="301"/>
      <c r="K399" s="301"/>
      <c r="L399" s="301"/>
      <c r="M399" s="301"/>
      <c r="N399" s="301"/>
      <c r="O399" s="306"/>
      <c r="P399" s="306"/>
      <c r="Q399" s="322">
        <v>0</v>
      </c>
      <c r="R399" s="322"/>
      <c r="S399" s="322"/>
      <c r="T399" s="322"/>
      <c r="U399" s="322"/>
      <c r="V399" s="322"/>
      <c r="W399" s="282">
        <v>0</v>
      </c>
      <c r="X399" s="282"/>
      <c r="Y399" s="282"/>
      <c r="Z399" s="282"/>
      <c r="AA399" s="282"/>
      <c r="AB399" s="282"/>
      <c r="AC399" s="282">
        <f t="shared" si="9"/>
        <v>0</v>
      </c>
      <c r="AD399" s="282"/>
      <c r="AE399" s="282"/>
      <c r="AF399" s="282"/>
      <c r="AG399" s="282"/>
      <c r="AH399" s="282"/>
      <c r="AI399" s="246"/>
      <c r="AJ399" s="251"/>
      <c r="AK399" s="279" t="s">
        <v>671</v>
      </c>
      <c r="AL399" s="292"/>
      <c r="AM399" s="292"/>
      <c r="AN399" s="248"/>
      <c r="AO399" s="248"/>
      <c r="AP399" s="248"/>
      <c r="AQ399" s="248"/>
      <c r="AR399" s="248"/>
      <c r="AS399" s="248"/>
      <c r="AT399" s="248"/>
      <c r="AU399" s="248"/>
      <c r="AV399" s="248"/>
      <c r="AW399" s="282">
        <f t="shared" si="10"/>
        <v>0</v>
      </c>
      <c r="AX399" s="282"/>
      <c r="AY399" s="282"/>
      <c r="AZ399" s="282"/>
      <c r="BA399" s="282"/>
      <c r="BB399" s="282"/>
      <c r="BC399" s="248"/>
      <c r="BD399" s="282">
        <f t="shared" si="11"/>
        <v>0</v>
      </c>
      <c r="BE399" s="282"/>
      <c r="BF399" s="282"/>
      <c r="BG399" s="282"/>
      <c r="BH399" s="282"/>
      <c r="BI399" s="282"/>
      <c r="BJ399" s="249"/>
      <c r="BK399" s="282">
        <f t="shared" si="12"/>
        <v>0</v>
      </c>
      <c r="BL399" s="282"/>
      <c r="BM399" s="282"/>
      <c r="BN399" s="282"/>
      <c r="BO399" s="282"/>
      <c r="BP399" s="282"/>
      <c r="BQ399" s="283"/>
      <c r="BR399" s="304"/>
      <c r="BS399" s="304"/>
      <c r="BT399" s="252"/>
      <c r="BU399" s="252"/>
      <c r="BV399" s="249"/>
      <c r="BW399" s="249"/>
    </row>
    <row r="400" spans="1:75" s="253" customFormat="1" ht="15" customHeight="1" hidden="1" outlineLevel="1">
      <c r="A400" s="298">
        <f>IF(B400&lt;&gt;"",COUNTIF($B$8:B400,"."),"")</f>
      </c>
      <c r="B400" s="299"/>
      <c r="C400" s="323" t="s">
        <v>639</v>
      </c>
      <c r="D400" s="335"/>
      <c r="E400" s="335"/>
      <c r="F400" s="301"/>
      <c r="G400" s="301"/>
      <c r="H400" s="301"/>
      <c r="I400" s="301"/>
      <c r="J400" s="301"/>
      <c r="K400" s="301"/>
      <c r="L400" s="301"/>
      <c r="M400" s="301"/>
      <c r="N400" s="301"/>
      <c r="O400" s="306"/>
      <c r="P400" s="306"/>
      <c r="Q400" s="322">
        <v>0</v>
      </c>
      <c r="R400" s="322"/>
      <c r="S400" s="322"/>
      <c r="T400" s="322"/>
      <c r="U400" s="322"/>
      <c r="V400" s="322"/>
      <c r="W400" s="282">
        <v>0</v>
      </c>
      <c r="X400" s="282"/>
      <c r="Y400" s="282"/>
      <c r="Z400" s="282"/>
      <c r="AA400" s="282"/>
      <c r="AB400" s="282"/>
      <c r="AC400" s="282">
        <f t="shared" si="9"/>
        <v>0</v>
      </c>
      <c r="AD400" s="282"/>
      <c r="AE400" s="282"/>
      <c r="AF400" s="282"/>
      <c r="AG400" s="282"/>
      <c r="AH400" s="282"/>
      <c r="AI400" s="246"/>
      <c r="AJ400" s="251"/>
      <c r="AK400" s="279" t="s">
        <v>634</v>
      </c>
      <c r="AL400" s="292"/>
      <c r="AM400" s="292"/>
      <c r="AN400" s="248"/>
      <c r="AO400" s="248"/>
      <c r="AP400" s="248"/>
      <c r="AQ400" s="248"/>
      <c r="AR400" s="248"/>
      <c r="AS400" s="248"/>
      <c r="AT400" s="248"/>
      <c r="AU400" s="248"/>
      <c r="AV400" s="248"/>
      <c r="AW400" s="282">
        <f t="shared" si="10"/>
        <v>0</v>
      </c>
      <c r="AX400" s="282"/>
      <c r="AY400" s="282"/>
      <c r="AZ400" s="282"/>
      <c r="BA400" s="282"/>
      <c r="BB400" s="282"/>
      <c r="BC400" s="248"/>
      <c r="BD400" s="282">
        <f t="shared" si="11"/>
        <v>0</v>
      </c>
      <c r="BE400" s="282"/>
      <c r="BF400" s="282"/>
      <c r="BG400" s="282"/>
      <c r="BH400" s="282"/>
      <c r="BI400" s="282"/>
      <c r="BJ400" s="249"/>
      <c r="BK400" s="282">
        <f t="shared" si="12"/>
        <v>0</v>
      </c>
      <c r="BL400" s="282"/>
      <c r="BM400" s="282"/>
      <c r="BN400" s="282"/>
      <c r="BO400" s="282"/>
      <c r="BP400" s="282"/>
      <c r="BQ400" s="283"/>
      <c r="BR400" s="304"/>
      <c r="BS400" s="304"/>
      <c r="BT400" s="252"/>
      <c r="BU400" s="252"/>
      <c r="BV400" s="249"/>
      <c r="BW400" s="249"/>
    </row>
    <row r="401" spans="1:75" s="274" customFormat="1" ht="15" customHeight="1" hidden="1" outlineLevel="1">
      <c r="A401" s="298">
        <f>IF(B401&lt;&gt;"",COUNTIF($B$8:B401,"."),"")</f>
      </c>
      <c r="B401" s="299"/>
      <c r="C401" s="311" t="s">
        <v>672</v>
      </c>
      <c r="D401" s="312"/>
      <c r="E401" s="313"/>
      <c r="F401" s="327"/>
      <c r="G401" s="327"/>
      <c r="H401" s="327"/>
      <c r="I401" s="327"/>
      <c r="J401" s="327"/>
      <c r="K401" s="327"/>
      <c r="L401" s="327"/>
      <c r="M401" s="327"/>
      <c r="N401" s="318"/>
      <c r="O401" s="319"/>
      <c r="P401" s="319"/>
      <c r="Q401" s="329">
        <f>Q394+Q395-Q398</f>
        <v>0</v>
      </c>
      <c r="R401" s="329"/>
      <c r="S401" s="329"/>
      <c r="T401" s="329"/>
      <c r="U401" s="329"/>
      <c r="V401" s="329"/>
      <c r="W401" s="286">
        <f>W394+W395-W398</f>
        <v>0</v>
      </c>
      <c r="X401" s="286"/>
      <c r="Y401" s="286"/>
      <c r="Z401" s="286"/>
      <c r="AA401" s="286"/>
      <c r="AB401" s="286"/>
      <c r="AC401" s="286">
        <f t="shared" si="9"/>
        <v>0</v>
      </c>
      <c r="AD401" s="286"/>
      <c r="AE401" s="286"/>
      <c r="AF401" s="286"/>
      <c r="AG401" s="286"/>
      <c r="AH401" s="286"/>
      <c r="AI401" s="246"/>
      <c r="AJ401" s="251"/>
      <c r="AK401" s="262" t="s">
        <v>641</v>
      </c>
      <c r="AL401" s="268"/>
      <c r="AM401" s="269"/>
      <c r="AN401" s="330"/>
      <c r="AO401" s="330"/>
      <c r="AP401" s="330"/>
      <c r="AQ401" s="330"/>
      <c r="AR401" s="330"/>
      <c r="AS401" s="330"/>
      <c r="AT401" s="330"/>
      <c r="AU401" s="330"/>
      <c r="AV401" s="272"/>
      <c r="AW401" s="286">
        <f t="shared" si="10"/>
        <v>0</v>
      </c>
      <c r="AX401" s="286"/>
      <c r="AY401" s="286"/>
      <c r="AZ401" s="286"/>
      <c r="BA401" s="286"/>
      <c r="BB401" s="286"/>
      <c r="BC401" s="272"/>
      <c r="BD401" s="286">
        <f t="shared" si="11"/>
        <v>0</v>
      </c>
      <c r="BE401" s="286"/>
      <c r="BF401" s="286"/>
      <c r="BG401" s="286"/>
      <c r="BH401" s="286"/>
      <c r="BI401" s="286"/>
      <c r="BJ401" s="252"/>
      <c r="BK401" s="286">
        <f t="shared" si="12"/>
        <v>0</v>
      </c>
      <c r="BL401" s="286"/>
      <c r="BM401" s="286"/>
      <c r="BN401" s="286"/>
      <c r="BO401" s="286"/>
      <c r="BP401" s="286"/>
      <c r="BQ401" s="273"/>
      <c r="BR401" s="304"/>
      <c r="BS401" s="304"/>
      <c r="BT401" s="252"/>
      <c r="BU401" s="252"/>
      <c r="BV401" s="252"/>
      <c r="BW401" s="252"/>
    </row>
    <row r="402" spans="1:75" s="253" customFormat="1" ht="15" customHeight="1" hidden="1" outlineLevel="1">
      <c r="A402" s="298">
        <f>IF(B402&lt;&gt;"",COUNTIF($B$8:B402,"."),"")</f>
      </c>
      <c r="B402" s="299"/>
      <c r="C402" s="311" t="s">
        <v>646</v>
      </c>
      <c r="D402" s="312"/>
      <c r="E402" s="313"/>
      <c r="F402" s="309"/>
      <c r="G402" s="309"/>
      <c r="H402" s="309"/>
      <c r="I402" s="309"/>
      <c r="J402" s="309"/>
      <c r="K402" s="309"/>
      <c r="L402" s="309"/>
      <c r="M402" s="309"/>
      <c r="N402" s="314"/>
      <c r="O402" s="315"/>
      <c r="P402" s="315"/>
      <c r="Q402" s="332"/>
      <c r="R402" s="332"/>
      <c r="S402" s="332"/>
      <c r="T402" s="332"/>
      <c r="U402" s="332"/>
      <c r="V402" s="332"/>
      <c r="W402" s="288"/>
      <c r="X402" s="288"/>
      <c r="Y402" s="288"/>
      <c r="Z402" s="288"/>
      <c r="AA402" s="288"/>
      <c r="AB402" s="288"/>
      <c r="AC402" s="288"/>
      <c r="AD402" s="288"/>
      <c r="AE402" s="288"/>
      <c r="AF402" s="288"/>
      <c r="AG402" s="288"/>
      <c r="AH402" s="288"/>
      <c r="AI402" s="246"/>
      <c r="AJ402" s="251"/>
      <c r="AK402" s="262" t="s">
        <v>647</v>
      </c>
      <c r="AL402" s="268"/>
      <c r="AM402" s="269"/>
      <c r="AN402" s="267"/>
      <c r="AO402" s="267"/>
      <c r="AP402" s="267"/>
      <c r="AQ402" s="267"/>
      <c r="AR402" s="267"/>
      <c r="AS402" s="267"/>
      <c r="AT402" s="267"/>
      <c r="AU402" s="267"/>
      <c r="AV402" s="248"/>
      <c r="AW402" s="267"/>
      <c r="AX402" s="267"/>
      <c r="AY402" s="267"/>
      <c r="AZ402" s="267"/>
      <c r="BA402" s="267"/>
      <c r="BB402" s="267"/>
      <c r="BC402" s="248"/>
      <c r="BD402" s="267"/>
      <c r="BE402" s="267"/>
      <c r="BF402" s="267"/>
      <c r="BG402" s="267"/>
      <c r="BH402" s="267"/>
      <c r="BI402" s="267"/>
      <c r="BJ402" s="249"/>
      <c r="BK402" s="288"/>
      <c r="BL402" s="288"/>
      <c r="BM402" s="288"/>
      <c r="BN402" s="288"/>
      <c r="BO402" s="288"/>
      <c r="BP402" s="288"/>
      <c r="BQ402" s="249"/>
      <c r="BR402" s="304"/>
      <c r="BS402" s="304"/>
      <c r="BT402" s="252"/>
      <c r="BU402" s="252"/>
      <c r="BV402" s="249"/>
      <c r="BW402" s="249"/>
    </row>
    <row r="403" spans="1:75" s="274" customFormat="1" ht="15" customHeight="1" hidden="1" outlineLevel="1">
      <c r="A403" s="298">
        <f>IF(B403&lt;&gt;"",COUNTIF($B$8:B403,"."),"")</f>
      </c>
      <c r="B403" s="299"/>
      <c r="C403" s="333" t="s">
        <v>673</v>
      </c>
      <c r="D403" s="317"/>
      <c r="E403" s="317"/>
      <c r="F403" s="318"/>
      <c r="G403" s="318"/>
      <c r="H403" s="318"/>
      <c r="I403" s="318"/>
      <c r="J403" s="318"/>
      <c r="K403" s="318"/>
      <c r="L403" s="318"/>
      <c r="M403" s="318"/>
      <c r="N403" s="318"/>
      <c r="O403" s="319"/>
      <c r="P403" s="319"/>
      <c r="Q403" s="328">
        <f>Q385-Q394</f>
        <v>0</v>
      </c>
      <c r="R403" s="328"/>
      <c r="S403" s="328"/>
      <c r="T403" s="328"/>
      <c r="U403" s="328"/>
      <c r="V403" s="328"/>
      <c r="W403" s="278">
        <f>W385-W394</f>
        <v>0</v>
      </c>
      <c r="X403" s="278"/>
      <c r="Y403" s="278"/>
      <c r="Z403" s="278"/>
      <c r="AA403" s="278"/>
      <c r="AB403" s="278"/>
      <c r="AC403" s="278">
        <f>SUM(Q403:AB403)</f>
        <v>0</v>
      </c>
      <c r="AD403" s="278"/>
      <c r="AE403" s="278"/>
      <c r="AF403" s="278"/>
      <c r="AG403" s="278"/>
      <c r="AH403" s="278"/>
      <c r="AI403" s="246"/>
      <c r="AJ403" s="251"/>
      <c r="AK403" s="284" t="s">
        <v>649</v>
      </c>
      <c r="AL403" s="276"/>
      <c r="AM403" s="276"/>
      <c r="AN403" s="272"/>
      <c r="AO403" s="272"/>
      <c r="AP403" s="272"/>
      <c r="AQ403" s="272"/>
      <c r="AR403" s="272"/>
      <c r="AS403" s="272"/>
      <c r="AT403" s="272"/>
      <c r="AU403" s="272"/>
      <c r="AV403" s="272"/>
      <c r="AW403" s="278">
        <f>Q403</f>
        <v>0</v>
      </c>
      <c r="AX403" s="278"/>
      <c r="AY403" s="278"/>
      <c r="AZ403" s="278"/>
      <c r="BA403" s="278"/>
      <c r="BB403" s="278"/>
      <c r="BC403" s="272"/>
      <c r="BD403" s="278">
        <f>W403</f>
        <v>0</v>
      </c>
      <c r="BE403" s="278"/>
      <c r="BF403" s="278"/>
      <c r="BG403" s="278"/>
      <c r="BH403" s="278"/>
      <c r="BI403" s="278"/>
      <c r="BJ403" s="252"/>
      <c r="BK403" s="278">
        <f>AC403</f>
        <v>0</v>
      </c>
      <c r="BL403" s="278"/>
      <c r="BM403" s="278"/>
      <c r="BN403" s="278"/>
      <c r="BO403" s="278"/>
      <c r="BP403" s="278"/>
      <c r="BQ403" s="273"/>
      <c r="BR403" s="304"/>
      <c r="BS403" s="304"/>
      <c r="BT403" s="252"/>
      <c r="BU403" s="252"/>
      <c r="BV403" s="252"/>
      <c r="BW403" s="252"/>
    </row>
    <row r="404" spans="1:75" s="274" customFormat="1" ht="15" customHeight="1" hidden="1" outlineLevel="1" thickBot="1">
      <c r="A404" s="298">
        <f>IF(B404&lt;&gt;"",COUNTIF($B$8:B404,"."),"")</f>
      </c>
      <c r="B404" s="299"/>
      <c r="C404" s="337" t="s">
        <v>674</v>
      </c>
      <c r="D404" s="338"/>
      <c r="E404" s="338"/>
      <c r="F404" s="338"/>
      <c r="G404" s="338"/>
      <c r="H404" s="338"/>
      <c r="I404" s="338"/>
      <c r="J404" s="338"/>
      <c r="K404" s="338"/>
      <c r="L404" s="338"/>
      <c r="M404" s="338"/>
      <c r="N404" s="339"/>
      <c r="O404" s="340"/>
      <c r="P404" s="340"/>
      <c r="Q404" s="341">
        <f>Q392-Q401</f>
        <v>0</v>
      </c>
      <c r="R404" s="341"/>
      <c r="S404" s="341"/>
      <c r="T404" s="341"/>
      <c r="U404" s="341"/>
      <c r="V404" s="341"/>
      <c r="W404" s="297">
        <f>W392-W401</f>
        <v>0</v>
      </c>
      <c r="X404" s="297"/>
      <c r="Y404" s="297"/>
      <c r="Z404" s="297"/>
      <c r="AA404" s="297"/>
      <c r="AB404" s="297"/>
      <c r="AC404" s="297">
        <f>SUM(Q404:AB404)</f>
        <v>0</v>
      </c>
      <c r="AD404" s="297"/>
      <c r="AE404" s="297"/>
      <c r="AF404" s="297"/>
      <c r="AG404" s="297"/>
      <c r="AH404" s="297"/>
      <c r="AI404" s="246"/>
      <c r="AJ404" s="251"/>
      <c r="AK404" s="342" t="s">
        <v>651</v>
      </c>
      <c r="AL404" s="342"/>
      <c r="AM404" s="342"/>
      <c r="AN404" s="342"/>
      <c r="AO404" s="342"/>
      <c r="AP404" s="342"/>
      <c r="AQ404" s="342"/>
      <c r="AR404" s="342"/>
      <c r="AS404" s="342"/>
      <c r="AT404" s="342"/>
      <c r="AU404" s="342"/>
      <c r="AV404" s="275"/>
      <c r="AW404" s="297">
        <f>Q404</f>
        <v>0</v>
      </c>
      <c r="AX404" s="297"/>
      <c r="AY404" s="297"/>
      <c r="AZ404" s="297"/>
      <c r="BA404" s="297"/>
      <c r="BB404" s="297"/>
      <c r="BC404" s="272"/>
      <c r="BD404" s="297">
        <f>W404</f>
        <v>0</v>
      </c>
      <c r="BE404" s="297"/>
      <c r="BF404" s="297"/>
      <c r="BG404" s="297"/>
      <c r="BH404" s="297"/>
      <c r="BI404" s="297"/>
      <c r="BJ404" s="252"/>
      <c r="BK404" s="297">
        <f>AC404</f>
        <v>0</v>
      </c>
      <c r="BL404" s="297"/>
      <c r="BM404" s="297"/>
      <c r="BN404" s="297"/>
      <c r="BO404" s="297"/>
      <c r="BP404" s="297"/>
      <c r="BQ404" s="273"/>
      <c r="BR404" s="304"/>
      <c r="BS404" s="304"/>
      <c r="BT404" s="252"/>
      <c r="BU404" s="252"/>
      <c r="BV404" s="252"/>
      <c r="BW404" s="252"/>
    </row>
    <row r="405" spans="1:75" s="253" customFormat="1" ht="15" customHeight="1" hidden="1" outlineLevel="1" thickTop="1">
      <c r="A405" s="298">
        <f>IF(B405&lt;&gt;"",COUNTIF($B$8:B405,"."),"")</f>
      </c>
      <c r="B405" s="299"/>
      <c r="C405" s="300"/>
      <c r="D405" s="301"/>
      <c r="E405" s="301"/>
      <c r="F405" s="301"/>
      <c r="G405" s="301"/>
      <c r="H405" s="301"/>
      <c r="I405" s="301"/>
      <c r="J405" s="301"/>
      <c r="K405" s="301"/>
      <c r="L405" s="301"/>
      <c r="M405" s="301"/>
      <c r="N405" s="301"/>
      <c r="O405" s="301"/>
      <c r="P405" s="301"/>
      <c r="Q405" s="301"/>
      <c r="R405" s="301"/>
      <c r="S405" s="301"/>
      <c r="T405" s="301"/>
      <c r="U405" s="301"/>
      <c r="V405" s="302"/>
      <c r="W405" s="249"/>
      <c r="X405" s="249"/>
      <c r="Y405" s="249"/>
      <c r="Z405" s="249"/>
      <c r="AA405" s="249"/>
      <c r="AB405" s="249"/>
      <c r="AC405" s="249"/>
      <c r="AD405" s="249"/>
      <c r="AE405" s="249"/>
      <c r="AF405" s="249"/>
      <c r="AG405" s="249"/>
      <c r="AH405" s="249"/>
      <c r="AI405" s="246"/>
      <c r="AJ405" s="251"/>
      <c r="AK405" s="303"/>
      <c r="AL405" s="248"/>
      <c r="AM405" s="248"/>
      <c r="AN405" s="248"/>
      <c r="AO405" s="248"/>
      <c r="AP405" s="248"/>
      <c r="AQ405" s="248"/>
      <c r="AR405" s="248"/>
      <c r="AS405" s="248"/>
      <c r="AT405" s="248"/>
      <c r="AU405" s="248"/>
      <c r="AV405" s="248"/>
      <c r="AW405" s="248"/>
      <c r="AX405" s="248"/>
      <c r="AY405" s="248"/>
      <c r="AZ405" s="248"/>
      <c r="BA405" s="248"/>
      <c r="BB405" s="248"/>
      <c r="BC405" s="248"/>
      <c r="BD405" s="249"/>
      <c r="BE405" s="249"/>
      <c r="BF405" s="249"/>
      <c r="BG405" s="249"/>
      <c r="BH405" s="249"/>
      <c r="BI405" s="249"/>
      <c r="BJ405" s="249"/>
      <c r="BK405" s="249"/>
      <c r="BL405" s="249"/>
      <c r="BM405" s="249"/>
      <c r="BN405" s="249"/>
      <c r="BO405" s="249"/>
      <c r="BP405" s="249"/>
      <c r="BQ405" s="249"/>
      <c r="BR405" s="304"/>
      <c r="BS405" s="304"/>
      <c r="BT405" s="252"/>
      <c r="BU405" s="252"/>
      <c r="BV405" s="249"/>
      <c r="BW405" s="249"/>
    </row>
    <row r="406" spans="1:75" s="253" customFormat="1" ht="15" customHeight="1" hidden="1" collapsed="1">
      <c r="A406" s="247"/>
      <c r="B406" s="247"/>
      <c r="C406" s="303"/>
      <c r="D406" s="301"/>
      <c r="E406" s="301"/>
      <c r="F406" s="301"/>
      <c r="G406" s="301"/>
      <c r="H406" s="301"/>
      <c r="I406" s="301"/>
      <c r="J406" s="301"/>
      <c r="K406" s="301"/>
      <c r="L406" s="301"/>
      <c r="M406" s="301"/>
      <c r="N406" s="301"/>
      <c r="O406" s="301"/>
      <c r="P406" s="301"/>
      <c r="Q406" s="301"/>
      <c r="R406" s="301"/>
      <c r="S406" s="301"/>
      <c r="T406" s="301"/>
      <c r="U406" s="301"/>
      <c r="V406" s="302"/>
      <c r="W406" s="249"/>
      <c r="X406" s="249"/>
      <c r="Y406" s="249"/>
      <c r="Z406" s="249"/>
      <c r="AA406" s="249"/>
      <c r="AB406" s="249"/>
      <c r="AC406" s="249"/>
      <c r="AD406" s="249"/>
      <c r="AE406" s="249"/>
      <c r="AF406" s="249"/>
      <c r="AG406" s="249"/>
      <c r="AI406" s="246">
        <f>A408</f>
        <v>9</v>
      </c>
      <c r="AJ406" s="251" t="str">
        <f>B408</f>
        <v>.</v>
      </c>
      <c r="AK406" s="247" t="s">
        <v>675</v>
      </c>
      <c r="AL406" s="248"/>
      <c r="AM406" s="248"/>
      <c r="AN406" s="248"/>
      <c r="AO406" s="248"/>
      <c r="AP406" s="248"/>
      <c r="AQ406" s="248"/>
      <c r="AR406" s="248"/>
      <c r="AS406" s="248"/>
      <c r="AT406" s="248"/>
      <c r="AU406" s="248"/>
      <c r="AV406" s="248"/>
      <c r="AW406" s="248"/>
      <c r="AX406" s="248"/>
      <c r="AY406" s="248"/>
      <c r="AZ406" s="248"/>
      <c r="BA406" s="248"/>
      <c r="BB406" s="248"/>
      <c r="BC406" s="248"/>
      <c r="BD406" s="249"/>
      <c r="BE406" s="249"/>
      <c r="BF406" s="249"/>
      <c r="BG406" s="249"/>
      <c r="BH406" s="249"/>
      <c r="BI406" s="249"/>
      <c r="BJ406" s="249"/>
      <c r="BK406" s="249"/>
      <c r="BL406" s="249"/>
      <c r="BM406" s="249"/>
      <c r="BN406" s="249"/>
      <c r="BO406" s="249"/>
      <c r="BP406" s="249"/>
      <c r="BQ406" s="249"/>
      <c r="BR406" s="304"/>
      <c r="BS406" s="304"/>
      <c r="BT406" s="252"/>
      <c r="BU406" s="252"/>
      <c r="BV406" s="249"/>
      <c r="BW406" s="249"/>
    </row>
    <row r="407" spans="1:75" s="253" customFormat="1" ht="15" customHeight="1" hidden="1">
      <c r="A407" s="247"/>
      <c r="B407" s="247"/>
      <c r="C407" s="303"/>
      <c r="D407" s="301"/>
      <c r="E407" s="301"/>
      <c r="F407" s="301"/>
      <c r="G407" s="301"/>
      <c r="H407" s="301"/>
      <c r="I407" s="301"/>
      <c r="J407" s="301"/>
      <c r="K407" s="301"/>
      <c r="L407" s="301"/>
      <c r="M407" s="301"/>
      <c r="N407" s="301"/>
      <c r="O407" s="301"/>
      <c r="P407" s="301"/>
      <c r="Q407" s="301"/>
      <c r="R407" s="301"/>
      <c r="S407" s="301"/>
      <c r="T407" s="301"/>
      <c r="U407" s="301"/>
      <c r="V407" s="302"/>
      <c r="W407" s="249"/>
      <c r="X407" s="249"/>
      <c r="Y407" s="249"/>
      <c r="Z407" s="249"/>
      <c r="AA407" s="249"/>
      <c r="AB407" s="249"/>
      <c r="AC407" s="249"/>
      <c r="AD407" s="249"/>
      <c r="AE407" s="249"/>
      <c r="AF407" s="249"/>
      <c r="AG407" s="249"/>
      <c r="AI407" s="246"/>
      <c r="AJ407" s="251"/>
      <c r="AK407" s="247"/>
      <c r="AL407" s="248"/>
      <c r="AM407" s="248"/>
      <c r="AN407" s="248"/>
      <c r="AO407" s="248"/>
      <c r="AP407" s="248"/>
      <c r="AQ407" s="248"/>
      <c r="AR407" s="248"/>
      <c r="AS407" s="248"/>
      <c r="AT407" s="248"/>
      <c r="AU407" s="248"/>
      <c r="AV407" s="248"/>
      <c r="AW407" s="248"/>
      <c r="AX407" s="248"/>
      <c r="AY407" s="248"/>
      <c r="AZ407" s="248"/>
      <c r="BA407" s="248"/>
      <c r="BB407" s="248"/>
      <c r="BC407" s="248"/>
      <c r="BD407" s="249"/>
      <c r="BE407" s="249"/>
      <c r="BF407" s="249"/>
      <c r="BG407" s="249"/>
      <c r="BH407" s="249"/>
      <c r="BI407" s="249"/>
      <c r="BJ407" s="249"/>
      <c r="BK407" s="249"/>
      <c r="BL407" s="249"/>
      <c r="BM407" s="249"/>
      <c r="BN407" s="249"/>
      <c r="BO407" s="249"/>
      <c r="BP407" s="249"/>
      <c r="BQ407" s="249"/>
      <c r="BR407" s="304"/>
      <c r="BS407" s="304"/>
      <c r="BT407" s="252"/>
      <c r="BU407" s="252"/>
      <c r="BV407" s="249"/>
      <c r="BW407" s="249"/>
    </row>
    <row r="408" spans="1:75" ht="15" customHeight="1">
      <c r="A408" s="87">
        <v>9</v>
      </c>
      <c r="B408" s="343" t="s">
        <v>265</v>
      </c>
      <c r="C408" s="343" t="s">
        <v>676</v>
      </c>
      <c r="D408" s="344"/>
      <c r="E408" s="344"/>
      <c r="F408" s="344"/>
      <c r="G408" s="344"/>
      <c r="H408" s="344"/>
      <c r="I408" s="344"/>
      <c r="J408" s="344"/>
      <c r="K408" s="344"/>
      <c r="L408" s="344"/>
      <c r="M408" s="344"/>
      <c r="N408" s="344"/>
      <c r="O408" s="344"/>
      <c r="P408" s="344"/>
      <c r="Q408" s="344"/>
      <c r="R408" s="344"/>
      <c r="S408" s="344"/>
      <c r="T408" s="344"/>
      <c r="U408" s="344"/>
      <c r="AH408" s="345"/>
      <c r="AI408" s="87"/>
      <c r="AJ408" s="100"/>
      <c r="AK408" s="134"/>
      <c r="AL408" s="215"/>
      <c r="AM408" s="215"/>
      <c r="AN408" s="215"/>
      <c r="AO408" s="215"/>
      <c r="AP408" s="215"/>
      <c r="AQ408" s="215"/>
      <c r="AR408" s="215"/>
      <c r="AS408" s="215"/>
      <c r="AT408" s="215"/>
      <c r="AU408" s="215"/>
      <c r="AV408" s="215"/>
      <c r="AW408" s="215"/>
      <c r="AX408" s="215"/>
      <c r="AY408" s="215"/>
      <c r="AZ408" s="215"/>
      <c r="BA408" s="215"/>
      <c r="BB408" s="215"/>
      <c r="BC408" s="215"/>
      <c r="BP408" s="192" t="s">
        <v>619</v>
      </c>
      <c r="BR408" s="136"/>
      <c r="BS408" s="136"/>
      <c r="BV408" s="136"/>
      <c r="BW408" s="136"/>
    </row>
    <row r="409" spans="1:75" ht="15" customHeight="1">
      <c r="A409" s="346"/>
      <c r="B409" s="347"/>
      <c r="C409" s="347"/>
      <c r="D409" s="344"/>
      <c r="E409" s="344"/>
      <c r="F409" s="344"/>
      <c r="G409" s="344"/>
      <c r="H409" s="344"/>
      <c r="I409" s="344"/>
      <c r="J409" s="344"/>
      <c r="K409" s="344"/>
      <c r="L409" s="344"/>
      <c r="M409" s="344"/>
      <c r="N409" s="344"/>
      <c r="O409" s="344"/>
      <c r="P409" s="344"/>
      <c r="Q409" s="344"/>
      <c r="R409" s="344"/>
      <c r="S409" s="344"/>
      <c r="T409" s="344"/>
      <c r="U409" s="344"/>
      <c r="AH409" s="192" t="s">
        <v>618</v>
      </c>
      <c r="AI409" s="87"/>
      <c r="AJ409" s="100"/>
      <c r="AK409" s="134"/>
      <c r="AL409" s="215"/>
      <c r="AM409" s="215"/>
      <c r="AN409" s="215"/>
      <c r="AO409" s="215"/>
      <c r="AP409" s="215"/>
      <c r="AQ409" s="215"/>
      <c r="AR409" s="215"/>
      <c r="AS409" s="215"/>
      <c r="AT409" s="215"/>
      <c r="AU409" s="215"/>
      <c r="AV409" s="215"/>
      <c r="AW409" s="215"/>
      <c r="AX409" s="215"/>
      <c r="AY409" s="215"/>
      <c r="AZ409" s="215"/>
      <c r="BA409" s="215"/>
      <c r="BB409" s="215"/>
      <c r="BC409" s="215"/>
      <c r="BP409" s="192"/>
      <c r="BV409" s="136"/>
      <c r="BW409" s="136"/>
    </row>
    <row r="410" spans="1:75" ht="15" customHeight="1">
      <c r="A410" s="87">
        <f>IF(B410&lt;&gt;"",COUNTIF($B$8:B410,"."),"")</f>
      </c>
      <c r="B410" s="343"/>
      <c r="C410" s="348" t="s">
        <v>509</v>
      </c>
      <c r="D410" s="348"/>
      <c r="E410" s="348"/>
      <c r="F410" s="344"/>
      <c r="G410" s="344"/>
      <c r="H410" s="345"/>
      <c r="I410" s="345"/>
      <c r="J410" s="349"/>
      <c r="K410" s="349"/>
      <c r="L410" s="349"/>
      <c r="M410" s="349"/>
      <c r="N410" s="349"/>
      <c r="O410" s="345"/>
      <c r="P410" s="345"/>
      <c r="Q410" s="350" t="s">
        <v>677</v>
      </c>
      <c r="R410" s="350"/>
      <c r="S410" s="350"/>
      <c r="T410" s="350"/>
      <c r="U410" s="349"/>
      <c r="V410" s="349"/>
      <c r="W410" s="350" t="s">
        <v>678</v>
      </c>
      <c r="X410" s="350"/>
      <c r="Y410" s="350"/>
      <c r="Z410" s="350"/>
      <c r="AA410" s="349"/>
      <c r="AB410" s="349"/>
      <c r="AC410" s="350" t="s">
        <v>504</v>
      </c>
      <c r="AD410" s="350"/>
      <c r="AE410" s="350"/>
      <c r="AF410" s="350"/>
      <c r="AG410" s="350"/>
      <c r="AH410" s="350"/>
      <c r="AI410" s="87"/>
      <c r="AJ410" s="100"/>
      <c r="AK410" s="351" t="s">
        <v>623</v>
      </c>
      <c r="AL410" s="351"/>
      <c r="AM410" s="351"/>
      <c r="AN410" s="215"/>
      <c r="AO410" s="215"/>
      <c r="AR410" s="349"/>
      <c r="AS410" s="349"/>
      <c r="AT410" s="349"/>
      <c r="AU410" s="349"/>
      <c r="AV410" s="349"/>
      <c r="AW410" s="350" t="s">
        <v>352</v>
      </c>
      <c r="AX410" s="350"/>
      <c r="AY410" s="350"/>
      <c r="AZ410" s="350"/>
      <c r="BA410" s="350"/>
      <c r="BB410" s="350"/>
      <c r="BC410" s="215"/>
      <c r="BD410" s="350" t="s">
        <v>679</v>
      </c>
      <c r="BE410" s="350"/>
      <c r="BF410" s="350"/>
      <c r="BG410" s="350"/>
      <c r="BH410" s="350"/>
      <c r="BI410" s="350"/>
      <c r="BK410" s="350" t="s">
        <v>505</v>
      </c>
      <c r="BL410" s="350"/>
      <c r="BM410" s="350"/>
      <c r="BN410" s="350"/>
      <c r="BO410" s="350"/>
      <c r="BP410" s="350"/>
      <c r="BQ410" s="352"/>
      <c r="BV410" s="136"/>
      <c r="BW410" s="136"/>
    </row>
    <row r="411" spans="1:75" ht="15" customHeight="1">
      <c r="A411" s="87">
        <f>IF(B411&lt;&gt;"",COUNTIF($B$8:B411,"."),"")</f>
      </c>
      <c r="B411" s="343"/>
      <c r="C411" s="348"/>
      <c r="D411" s="348"/>
      <c r="E411" s="348"/>
      <c r="F411" s="344"/>
      <c r="G411" s="344"/>
      <c r="H411" s="349"/>
      <c r="I411" s="345"/>
      <c r="J411" s="349"/>
      <c r="K411" s="349"/>
      <c r="L411" s="349"/>
      <c r="M411" s="349"/>
      <c r="N411" s="349"/>
      <c r="O411" s="345"/>
      <c r="P411" s="345"/>
      <c r="Q411" s="353"/>
      <c r="R411" s="353"/>
      <c r="S411" s="353"/>
      <c r="T411" s="353"/>
      <c r="U411" s="354"/>
      <c r="V411" s="349"/>
      <c r="W411" s="353"/>
      <c r="X411" s="353"/>
      <c r="Y411" s="353"/>
      <c r="Z411" s="353"/>
      <c r="AA411" s="349"/>
      <c r="AB411" s="354"/>
      <c r="AC411" s="353"/>
      <c r="AD411" s="353"/>
      <c r="AE411" s="353"/>
      <c r="AF411" s="353"/>
      <c r="AG411" s="353"/>
      <c r="AH411" s="353"/>
      <c r="AI411" s="87"/>
      <c r="AJ411" s="100"/>
      <c r="AK411" s="355"/>
      <c r="AL411" s="355"/>
      <c r="AM411" s="355"/>
      <c r="AN411" s="215"/>
      <c r="AO411" s="215"/>
      <c r="AP411" s="349"/>
      <c r="AR411" s="349"/>
      <c r="AS411" s="349"/>
      <c r="AT411" s="349"/>
      <c r="AU411" s="349"/>
      <c r="AV411" s="349"/>
      <c r="AW411" s="353"/>
      <c r="AX411" s="353"/>
      <c r="AY411" s="353"/>
      <c r="AZ411" s="353"/>
      <c r="BA411" s="353"/>
      <c r="BB411" s="353"/>
      <c r="BC411" s="215"/>
      <c r="BD411" s="353"/>
      <c r="BE411" s="353"/>
      <c r="BF411" s="353"/>
      <c r="BG411" s="353"/>
      <c r="BH411" s="353"/>
      <c r="BI411" s="353"/>
      <c r="BK411" s="353"/>
      <c r="BL411" s="353"/>
      <c r="BM411" s="353"/>
      <c r="BN411" s="353"/>
      <c r="BO411" s="353"/>
      <c r="BP411" s="353"/>
      <c r="BQ411" s="352"/>
      <c r="BV411" s="136"/>
      <c r="BW411" s="136"/>
    </row>
    <row r="412" spans="1:75" ht="15" customHeight="1">
      <c r="A412" s="87">
        <f>IF(B412&lt;&gt;"",COUNTIF($B$8:B412,"."),"")</f>
      </c>
      <c r="B412" s="343"/>
      <c r="C412" s="356" t="s">
        <v>625</v>
      </c>
      <c r="D412" s="357"/>
      <c r="E412" s="358"/>
      <c r="F412" s="344"/>
      <c r="G412" s="344"/>
      <c r="H412" s="344"/>
      <c r="I412" s="345"/>
      <c r="J412" s="344"/>
      <c r="K412" s="344"/>
      <c r="L412" s="344"/>
      <c r="M412" s="344"/>
      <c r="N412" s="344"/>
      <c r="O412" s="345"/>
      <c r="P412" s="345"/>
      <c r="Q412" s="344"/>
      <c r="R412" s="344"/>
      <c r="S412" s="344"/>
      <c r="T412" s="344"/>
      <c r="U412" s="344"/>
      <c r="V412" s="344"/>
      <c r="W412" s="344"/>
      <c r="X412" s="344"/>
      <c r="Y412" s="344"/>
      <c r="Z412" s="344"/>
      <c r="AA412" s="344"/>
      <c r="AB412" s="344"/>
      <c r="AC412" s="344"/>
      <c r="AD412" s="344"/>
      <c r="AE412" s="344"/>
      <c r="AF412" s="344"/>
      <c r="AG412" s="344"/>
      <c r="AH412" s="344"/>
      <c r="AI412" s="87"/>
      <c r="AJ412" s="100"/>
      <c r="AK412" s="359" t="s">
        <v>626</v>
      </c>
      <c r="AL412" s="107"/>
      <c r="AM412" s="360"/>
      <c r="AN412" s="361"/>
      <c r="AO412" s="361"/>
      <c r="AP412" s="361"/>
      <c r="AQ412" s="362"/>
      <c r="AR412" s="361"/>
      <c r="AS412" s="361"/>
      <c r="AT412" s="361"/>
      <c r="AU412" s="361"/>
      <c r="AV412" s="215"/>
      <c r="AW412" s="363"/>
      <c r="AX412" s="363"/>
      <c r="AY412" s="363"/>
      <c r="AZ412" s="363"/>
      <c r="BA412" s="363"/>
      <c r="BB412" s="363"/>
      <c r="BC412" s="215"/>
      <c r="BD412" s="363"/>
      <c r="BE412" s="363"/>
      <c r="BF412" s="363"/>
      <c r="BG412" s="363"/>
      <c r="BH412" s="363"/>
      <c r="BI412" s="363"/>
      <c r="BK412" s="363"/>
      <c r="BL412" s="363"/>
      <c r="BM412" s="363"/>
      <c r="BN412" s="363"/>
      <c r="BO412" s="363"/>
      <c r="BP412" s="363"/>
      <c r="BQ412" s="215"/>
      <c r="BV412" s="136"/>
      <c r="BW412" s="136"/>
    </row>
    <row r="413" spans="1:75" s="162" customFormat="1" ht="15" customHeight="1">
      <c r="A413" s="87">
        <f>IF(B413&lt;&gt;"",COUNTIF($B$8:B413,"."),"")</f>
      </c>
      <c r="B413" s="343"/>
      <c r="C413" s="364" t="s">
        <v>680</v>
      </c>
      <c r="D413" s="364"/>
      <c r="E413" s="364"/>
      <c r="F413" s="364"/>
      <c r="G413" s="364"/>
      <c r="H413" s="364"/>
      <c r="I413" s="364"/>
      <c r="J413" s="137"/>
      <c r="K413" s="137"/>
      <c r="L413" s="137"/>
      <c r="M413" s="137"/>
      <c r="N413" s="137"/>
      <c r="O413" s="365"/>
      <c r="P413" s="365"/>
      <c r="Q413" s="236">
        <v>165950288</v>
      </c>
      <c r="R413" s="236"/>
      <c r="S413" s="236"/>
      <c r="T413" s="236"/>
      <c r="U413" s="236"/>
      <c r="V413" s="236"/>
      <c r="W413" s="236">
        <v>3362753900</v>
      </c>
      <c r="X413" s="236"/>
      <c r="Y413" s="236"/>
      <c r="Z413" s="236"/>
      <c r="AA413" s="236"/>
      <c r="AB413" s="236"/>
      <c r="AC413" s="236">
        <f aca="true" t="shared" si="13" ref="AC413:AC419">SUM(Q413:AB413)</f>
        <v>3528704188</v>
      </c>
      <c r="AD413" s="236"/>
      <c r="AE413" s="236"/>
      <c r="AF413" s="236"/>
      <c r="AG413" s="236"/>
      <c r="AH413" s="236"/>
      <c r="AI413" s="87"/>
      <c r="AJ413" s="100"/>
      <c r="AK413" s="364" t="s">
        <v>628</v>
      </c>
      <c r="AL413" s="364"/>
      <c r="AM413" s="364"/>
      <c r="AN413" s="364"/>
      <c r="AO413" s="364"/>
      <c r="AP413" s="364"/>
      <c r="AQ413" s="364"/>
      <c r="AR413" s="364"/>
      <c r="AS413" s="137"/>
      <c r="AT413" s="137"/>
      <c r="AU413" s="137"/>
      <c r="AV413" s="137"/>
      <c r="AW413" s="366">
        <f aca="true" t="shared" si="14" ref="AW413:AW420">Q413</f>
        <v>165950288</v>
      </c>
      <c r="AX413" s="366"/>
      <c r="AY413" s="366"/>
      <c r="AZ413" s="366"/>
      <c r="BA413" s="366"/>
      <c r="BB413" s="366"/>
      <c r="BC413" s="221"/>
      <c r="BD413" s="366">
        <f aca="true" t="shared" si="15" ref="BD413:BD419">W413</f>
        <v>3362753900</v>
      </c>
      <c r="BE413" s="366"/>
      <c r="BF413" s="366"/>
      <c r="BG413" s="366"/>
      <c r="BH413" s="366"/>
      <c r="BI413" s="366"/>
      <c r="BJ413" s="137"/>
      <c r="BK413" s="366">
        <f aca="true" t="shared" si="16" ref="BK413:BK419">AC413</f>
        <v>3528704188</v>
      </c>
      <c r="BL413" s="366"/>
      <c r="BM413" s="366"/>
      <c r="BN413" s="366"/>
      <c r="BO413" s="366"/>
      <c r="BP413" s="366"/>
      <c r="BQ413" s="99"/>
      <c r="BR413" s="101"/>
      <c r="BS413" s="101"/>
      <c r="BT413" s="137"/>
      <c r="BU413" s="137"/>
      <c r="BV413" s="137"/>
      <c r="BW413" s="137"/>
    </row>
    <row r="414" spans="1:75" s="162" customFormat="1" ht="15" customHeight="1">
      <c r="A414" s="87">
        <f>IF(B414&lt;&gt;"",COUNTIF($B$8:B414,"."),"")</f>
      </c>
      <c r="B414" s="343"/>
      <c r="C414" s="356" t="s">
        <v>681</v>
      </c>
      <c r="D414" s="357"/>
      <c r="E414" s="358"/>
      <c r="F414" s="367"/>
      <c r="G414" s="367"/>
      <c r="H414" s="365"/>
      <c r="I414" s="365"/>
      <c r="J414" s="137"/>
      <c r="K414" s="137"/>
      <c r="L414" s="137"/>
      <c r="M414" s="137"/>
      <c r="N414" s="137"/>
      <c r="O414" s="365"/>
      <c r="P414" s="365"/>
      <c r="Q414" s="236">
        <v>0</v>
      </c>
      <c r="R414" s="236"/>
      <c r="S414" s="236"/>
      <c r="T414" s="236"/>
      <c r="U414" s="236"/>
      <c r="V414" s="236"/>
      <c r="W414" s="236">
        <f>W415+W416</f>
        <v>45000000</v>
      </c>
      <c r="X414" s="236"/>
      <c r="Y414" s="236"/>
      <c r="Z414" s="236"/>
      <c r="AA414" s="236"/>
      <c r="AB414" s="236"/>
      <c r="AC414" s="236"/>
      <c r="AD414" s="236"/>
      <c r="AE414" s="236"/>
      <c r="AF414" s="236"/>
      <c r="AG414" s="236"/>
      <c r="AH414" s="236"/>
      <c r="AI414" s="87"/>
      <c r="AJ414" s="100"/>
      <c r="AK414" s="356" t="s">
        <v>630</v>
      </c>
      <c r="AL414" s="357"/>
      <c r="AM414" s="358"/>
      <c r="AN414" s="221"/>
      <c r="AO414" s="221"/>
      <c r="AR414" s="137"/>
      <c r="AS414" s="137"/>
      <c r="AT414" s="137"/>
      <c r="AU414" s="137"/>
      <c r="AV414" s="137"/>
      <c r="AW414" s="236">
        <f t="shared" si="14"/>
        <v>0</v>
      </c>
      <c r="AX414" s="236"/>
      <c r="AY414" s="236"/>
      <c r="AZ414" s="236"/>
      <c r="BA414" s="236"/>
      <c r="BB414" s="236"/>
      <c r="BC414" s="221"/>
      <c r="BD414" s="236">
        <f t="shared" si="15"/>
        <v>45000000</v>
      </c>
      <c r="BE414" s="236"/>
      <c r="BF414" s="236"/>
      <c r="BG414" s="236"/>
      <c r="BH414" s="236"/>
      <c r="BI414" s="236"/>
      <c r="BJ414" s="137"/>
      <c r="BK414" s="236">
        <f t="shared" si="16"/>
        <v>0</v>
      </c>
      <c r="BL414" s="236"/>
      <c r="BM414" s="236"/>
      <c r="BN414" s="236"/>
      <c r="BO414" s="236"/>
      <c r="BP414" s="236"/>
      <c r="BQ414" s="99"/>
      <c r="BR414" s="101"/>
      <c r="BS414" s="101"/>
      <c r="BT414" s="137"/>
      <c r="BU414" s="137"/>
      <c r="BV414" s="137"/>
      <c r="BW414" s="137"/>
    </row>
    <row r="415" spans="1:75" ht="15" customHeight="1">
      <c r="A415" s="87">
        <f>IF(B415&lt;&gt;"",COUNTIF($B$8:B415,"."),"")</f>
      </c>
      <c r="B415" s="343"/>
      <c r="C415" s="368" t="s">
        <v>611</v>
      </c>
      <c r="D415" s="93"/>
      <c r="E415" s="369"/>
      <c r="F415" s="344"/>
      <c r="G415" s="344"/>
      <c r="H415" s="345"/>
      <c r="I415" s="345"/>
      <c r="J415" s="136"/>
      <c r="K415" s="136"/>
      <c r="L415" s="136"/>
      <c r="M415" s="136"/>
      <c r="N415" s="136"/>
      <c r="O415" s="345"/>
      <c r="P415" s="345"/>
      <c r="Q415" s="185">
        <v>0</v>
      </c>
      <c r="R415" s="185"/>
      <c r="S415" s="185"/>
      <c r="T415" s="185"/>
      <c r="U415" s="185"/>
      <c r="V415" s="185"/>
      <c r="W415" s="185">
        <v>45000000</v>
      </c>
      <c r="X415" s="185"/>
      <c r="Y415" s="185"/>
      <c r="Z415" s="185"/>
      <c r="AA415" s="185"/>
      <c r="AB415" s="185"/>
      <c r="AC415" s="185">
        <f>SUM(Q415:AB415)</f>
        <v>45000000</v>
      </c>
      <c r="AD415" s="185"/>
      <c r="AE415" s="185"/>
      <c r="AF415" s="185"/>
      <c r="AG415" s="185"/>
      <c r="AH415" s="185"/>
      <c r="AI415" s="87"/>
      <c r="AJ415" s="100"/>
      <c r="AK415" s="370" t="s">
        <v>632</v>
      </c>
      <c r="AL415" s="93"/>
      <c r="AM415" s="369"/>
      <c r="AN415" s="215"/>
      <c r="AO415" s="215"/>
      <c r="AR415" s="136"/>
      <c r="AS415" s="136"/>
      <c r="AT415" s="136"/>
      <c r="AU415" s="136"/>
      <c r="AV415" s="136"/>
      <c r="AW415" s="185">
        <f t="shared" si="14"/>
        <v>0</v>
      </c>
      <c r="AX415" s="185"/>
      <c r="AY415" s="185"/>
      <c r="AZ415" s="185"/>
      <c r="BA415" s="185"/>
      <c r="BB415" s="185"/>
      <c r="BC415" s="215"/>
      <c r="BD415" s="185">
        <f t="shared" si="15"/>
        <v>45000000</v>
      </c>
      <c r="BE415" s="185"/>
      <c r="BF415" s="185"/>
      <c r="BG415" s="185"/>
      <c r="BH415" s="185"/>
      <c r="BI415" s="185"/>
      <c r="BK415" s="185">
        <f t="shared" si="16"/>
        <v>45000000</v>
      </c>
      <c r="BL415" s="185"/>
      <c r="BM415" s="185"/>
      <c r="BN415" s="185"/>
      <c r="BO415" s="185"/>
      <c r="BP415" s="185"/>
      <c r="BQ415" s="143"/>
      <c r="BV415" s="136"/>
      <c r="BW415" s="136"/>
    </row>
    <row r="416" spans="1:75" ht="15" customHeight="1">
      <c r="A416" s="87">
        <f>IF(B416&lt;&gt;"",COUNTIF($B$8:B416,"."),"")</f>
      </c>
      <c r="B416" s="343"/>
      <c r="C416" s="368" t="s">
        <v>682</v>
      </c>
      <c r="D416" s="93"/>
      <c r="E416" s="369"/>
      <c r="F416" s="344"/>
      <c r="G416" s="344"/>
      <c r="H416" s="345"/>
      <c r="I416" s="345"/>
      <c r="J416" s="136"/>
      <c r="K416" s="136"/>
      <c r="L416" s="136"/>
      <c r="M416" s="136"/>
      <c r="N416" s="136"/>
      <c r="O416" s="345"/>
      <c r="P416" s="345"/>
      <c r="Q416" s="185">
        <v>0</v>
      </c>
      <c r="R416" s="185"/>
      <c r="S416" s="185"/>
      <c r="T416" s="185"/>
      <c r="U416" s="185"/>
      <c r="V416" s="185"/>
      <c r="W416" s="185">
        <v>0</v>
      </c>
      <c r="X416" s="185"/>
      <c r="Y416" s="185"/>
      <c r="Z416" s="185"/>
      <c r="AA416" s="185"/>
      <c r="AB416" s="185"/>
      <c r="AC416" s="185">
        <f t="shared" si="13"/>
        <v>0</v>
      </c>
      <c r="AD416" s="185"/>
      <c r="AE416" s="185"/>
      <c r="AF416" s="185"/>
      <c r="AG416" s="185"/>
      <c r="AH416" s="185"/>
      <c r="AI416" s="87"/>
      <c r="AJ416" s="100"/>
      <c r="AK416" s="370" t="s">
        <v>634</v>
      </c>
      <c r="AL416" s="93"/>
      <c r="AM416" s="369"/>
      <c r="AN416" s="215"/>
      <c r="AO416" s="215"/>
      <c r="AR416" s="136"/>
      <c r="AS416" s="136"/>
      <c r="AT416" s="136"/>
      <c r="AU416" s="136"/>
      <c r="AV416" s="136"/>
      <c r="AW416" s="185">
        <f t="shared" si="14"/>
        <v>0</v>
      </c>
      <c r="AX416" s="185"/>
      <c r="AY416" s="185"/>
      <c r="AZ416" s="185"/>
      <c r="BA416" s="185"/>
      <c r="BB416" s="185"/>
      <c r="BC416" s="215"/>
      <c r="BD416" s="185">
        <f t="shared" si="15"/>
        <v>0</v>
      </c>
      <c r="BE416" s="185"/>
      <c r="BF416" s="185"/>
      <c r="BG416" s="185"/>
      <c r="BH416" s="185"/>
      <c r="BI416" s="185"/>
      <c r="BK416" s="185">
        <f t="shared" si="16"/>
        <v>0</v>
      </c>
      <c r="BL416" s="185"/>
      <c r="BM416" s="185"/>
      <c r="BN416" s="185"/>
      <c r="BO416" s="185"/>
      <c r="BP416" s="185"/>
      <c r="BQ416" s="143"/>
      <c r="BV416" s="136"/>
      <c r="BW416" s="136"/>
    </row>
    <row r="417" spans="1:75" s="162" customFormat="1" ht="15" customHeight="1">
      <c r="A417" s="87">
        <f>IF(B417&lt;&gt;"",COUNTIF($B$8:B417,"."),"")</f>
      </c>
      <c r="B417" s="343"/>
      <c r="C417" s="356" t="s">
        <v>669</v>
      </c>
      <c r="D417" s="357"/>
      <c r="E417" s="358"/>
      <c r="F417" s="367"/>
      <c r="G417" s="367"/>
      <c r="H417" s="365"/>
      <c r="I417" s="365"/>
      <c r="J417" s="137"/>
      <c r="K417" s="137"/>
      <c r="L417" s="137"/>
      <c r="M417" s="137"/>
      <c r="N417" s="137"/>
      <c r="O417" s="365"/>
      <c r="P417" s="365"/>
      <c r="Q417" s="236">
        <v>0</v>
      </c>
      <c r="R417" s="236"/>
      <c r="S417" s="236"/>
      <c r="T417" s="236"/>
      <c r="U417" s="236"/>
      <c r="V417" s="236"/>
      <c r="W417" s="236">
        <f>SUM(W418:AB419)</f>
        <v>0</v>
      </c>
      <c r="X417" s="236"/>
      <c r="Y417" s="236"/>
      <c r="Z417" s="236"/>
      <c r="AA417" s="236"/>
      <c r="AB417" s="236"/>
      <c r="AC417" s="236">
        <f t="shared" si="13"/>
        <v>0</v>
      </c>
      <c r="AD417" s="236"/>
      <c r="AE417" s="236"/>
      <c r="AF417" s="236"/>
      <c r="AG417" s="236"/>
      <c r="AH417" s="236"/>
      <c r="AI417" s="87"/>
      <c r="AJ417" s="100"/>
      <c r="AK417" s="371" t="s">
        <v>636</v>
      </c>
      <c r="AL417" s="357"/>
      <c r="AM417" s="358"/>
      <c r="AN417" s="221"/>
      <c r="AO417" s="221"/>
      <c r="AR417" s="137"/>
      <c r="AS417" s="137"/>
      <c r="AT417" s="137"/>
      <c r="AU417" s="137"/>
      <c r="AV417" s="137"/>
      <c r="AW417" s="236">
        <f t="shared" si="14"/>
        <v>0</v>
      </c>
      <c r="AX417" s="236"/>
      <c r="AY417" s="236"/>
      <c r="AZ417" s="236"/>
      <c r="BA417" s="236"/>
      <c r="BB417" s="236"/>
      <c r="BC417" s="221"/>
      <c r="BD417" s="236">
        <f t="shared" si="15"/>
        <v>0</v>
      </c>
      <c r="BE417" s="236"/>
      <c r="BF417" s="236"/>
      <c r="BG417" s="236"/>
      <c r="BH417" s="236"/>
      <c r="BI417" s="236"/>
      <c r="BJ417" s="137"/>
      <c r="BK417" s="236">
        <f t="shared" si="16"/>
        <v>0</v>
      </c>
      <c r="BL417" s="236"/>
      <c r="BM417" s="236"/>
      <c r="BN417" s="236"/>
      <c r="BO417" s="236"/>
      <c r="BP417" s="236"/>
      <c r="BQ417" s="99"/>
      <c r="BR417" s="101"/>
      <c r="BS417" s="101"/>
      <c r="BT417" s="137"/>
      <c r="BU417" s="137"/>
      <c r="BV417" s="137"/>
      <c r="BW417" s="137"/>
    </row>
    <row r="418" spans="1:75" ht="15" customHeight="1">
      <c r="A418" s="87">
        <f>IF(B418&lt;&gt;"",COUNTIF($B$8:B418,"."),"")</f>
      </c>
      <c r="B418" s="343"/>
      <c r="C418" s="368" t="s">
        <v>683</v>
      </c>
      <c r="D418" s="93"/>
      <c r="E418" s="369"/>
      <c r="F418" s="344"/>
      <c r="G418" s="344"/>
      <c r="H418" s="345"/>
      <c r="I418" s="345"/>
      <c r="J418" s="136"/>
      <c r="K418" s="136"/>
      <c r="L418" s="136"/>
      <c r="M418" s="136"/>
      <c r="N418" s="136"/>
      <c r="O418" s="345"/>
      <c r="P418" s="345"/>
      <c r="Q418" s="185">
        <v>0</v>
      </c>
      <c r="R418" s="185"/>
      <c r="S418" s="185"/>
      <c r="T418" s="185"/>
      <c r="U418" s="185"/>
      <c r="V418" s="185"/>
      <c r="W418" s="185">
        <v>0</v>
      </c>
      <c r="X418" s="185"/>
      <c r="Y418" s="185"/>
      <c r="Z418" s="185"/>
      <c r="AA418" s="185"/>
      <c r="AB418" s="185"/>
      <c r="AC418" s="185">
        <f t="shared" si="13"/>
        <v>0</v>
      </c>
      <c r="AD418" s="185"/>
      <c r="AE418" s="185"/>
      <c r="AF418" s="185"/>
      <c r="AG418" s="185"/>
      <c r="AH418" s="185"/>
      <c r="AI418" s="87"/>
      <c r="AJ418" s="100"/>
      <c r="AK418" s="370" t="s">
        <v>638</v>
      </c>
      <c r="AL418" s="93"/>
      <c r="AM418" s="369"/>
      <c r="AN418" s="215"/>
      <c r="AO418" s="215"/>
      <c r="AR418" s="136"/>
      <c r="AS418" s="136"/>
      <c r="AT418" s="136"/>
      <c r="AU418" s="136"/>
      <c r="AV418" s="136"/>
      <c r="AW418" s="185">
        <f t="shared" si="14"/>
        <v>0</v>
      </c>
      <c r="AX418" s="185"/>
      <c r="AY418" s="185"/>
      <c r="AZ418" s="185"/>
      <c r="BA418" s="185"/>
      <c r="BB418" s="185"/>
      <c r="BC418" s="215"/>
      <c r="BD418" s="185">
        <f t="shared" si="15"/>
        <v>0</v>
      </c>
      <c r="BE418" s="185"/>
      <c r="BF418" s="185"/>
      <c r="BG418" s="185"/>
      <c r="BH418" s="185"/>
      <c r="BI418" s="185"/>
      <c r="BK418" s="185">
        <f t="shared" si="16"/>
        <v>0</v>
      </c>
      <c r="BL418" s="185"/>
      <c r="BM418" s="185"/>
      <c r="BN418" s="185"/>
      <c r="BO418" s="185"/>
      <c r="BP418" s="185"/>
      <c r="BQ418" s="143"/>
      <c r="BV418" s="136"/>
      <c r="BW418" s="136"/>
    </row>
    <row r="419" spans="1:75" ht="15" customHeight="1">
      <c r="A419" s="87">
        <f>IF(B419&lt;&gt;"",COUNTIF($B$8:B419,"."),"")</f>
      </c>
      <c r="B419" s="343"/>
      <c r="C419" s="368" t="s">
        <v>684</v>
      </c>
      <c r="D419" s="93"/>
      <c r="E419" s="369"/>
      <c r="F419" s="344"/>
      <c r="G419" s="344"/>
      <c r="H419" s="345"/>
      <c r="I419" s="345"/>
      <c r="J419" s="136"/>
      <c r="K419" s="136"/>
      <c r="L419" s="136"/>
      <c r="M419" s="136"/>
      <c r="N419" s="136"/>
      <c r="O419" s="345"/>
      <c r="P419" s="345"/>
      <c r="Q419" s="185">
        <v>0</v>
      </c>
      <c r="R419" s="185"/>
      <c r="S419" s="185"/>
      <c r="T419" s="185"/>
      <c r="U419" s="185"/>
      <c r="V419" s="185"/>
      <c r="W419" s="185">
        <v>0</v>
      </c>
      <c r="X419" s="185"/>
      <c r="Y419" s="185"/>
      <c r="Z419" s="185"/>
      <c r="AA419" s="185"/>
      <c r="AB419" s="185"/>
      <c r="AC419" s="185">
        <f t="shared" si="13"/>
        <v>0</v>
      </c>
      <c r="AD419" s="185"/>
      <c r="AE419" s="185"/>
      <c r="AF419" s="185"/>
      <c r="AG419" s="185"/>
      <c r="AH419" s="185"/>
      <c r="AI419" s="87"/>
      <c r="AJ419" s="100"/>
      <c r="AK419" s="370" t="s">
        <v>634</v>
      </c>
      <c r="AL419" s="93"/>
      <c r="AM419" s="369"/>
      <c r="AN419" s="215"/>
      <c r="AO419" s="215"/>
      <c r="AR419" s="136"/>
      <c r="AS419" s="136"/>
      <c r="AT419" s="136"/>
      <c r="AU419" s="136"/>
      <c r="AV419" s="136"/>
      <c r="AW419" s="185">
        <f t="shared" si="14"/>
        <v>0</v>
      </c>
      <c r="AX419" s="185"/>
      <c r="AY419" s="185"/>
      <c r="AZ419" s="185"/>
      <c r="BA419" s="185"/>
      <c r="BB419" s="185"/>
      <c r="BC419" s="215"/>
      <c r="BD419" s="185">
        <f t="shared" si="15"/>
        <v>0</v>
      </c>
      <c r="BE419" s="185"/>
      <c r="BF419" s="185"/>
      <c r="BG419" s="185"/>
      <c r="BH419" s="185"/>
      <c r="BI419" s="185"/>
      <c r="BK419" s="185">
        <f t="shared" si="16"/>
        <v>0</v>
      </c>
      <c r="BL419" s="185"/>
      <c r="BM419" s="185"/>
      <c r="BN419" s="185"/>
      <c r="BO419" s="185"/>
      <c r="BP419" s="185"/>
      <c r="BQ419" s="143"/>
      <c r="BV419" s="136"/>
      <c r="BW419" s="136"/>
    </row>
    <row r="420" spans="1:75" s="162" customFormat="1" ht="15" customHeight="1" thickBot="1">
      <c r="A420" s="87">
        <f>IF(B420&lt;&gt;"",COUNTIF($B$8:B420,"."),"")</f>
      </c>
      <c r="B420" s="343"/>
      <c r="C420" s="364" t="s">
        <v>685</v>
      </c>
      <c r="D420" s="364"/>
      <c r="E420" s="364"/>
      <c r="F420" s="364"/>
      <c r="G420" s="364"/>
      <c r="H420" s="364"/>
      <c r="I420" s="364"/>
      <c r="J420" s="364"/>
      <c r="K420" s="364"/>
      <c r="L420" s="364"/>
      <c r="M420" s="364"/>
      <c r="N420" s="137"/>
      <c r="O420" s="365"/>
      <c r="P420" s="365"/>
      <c r="Q420" s="200">
        <f>Q413</f>
        <v>165950288</v>
      </c>
      <c r="R420" s="200"/>
      <c r="S420" s="200"/>
      <c r="T420" s="200"/>
      <c r="U420" s="200"/>
      <c r="V420" s="200"/>
      <c r="X420" s="243">
        <f>W413+W414-W417</f>
        <v>3407753900</v>
      </c>
      <c r="Y420" s="243"/>
      <c r="Z420" s="243"/>
      <c r="AA420" s="243"/>
      <c r="AB420" s="372"/>
      <c r="AD420" s="243">
        <f>SUM(Q420:AB420)</f>
        <v>3573704188</v>
      </c>
      <c r="AE420" s="243"/>
      <c r="AF420" s="243"/>
      <c r="AG420" s="243"/>
      <c r="AH420" s="243"/>
      <c r="AI420" s="87"/>
      <c r="AJ420" s="100"/>
      <c r="AK420" s="359" t="s">
        <v>641</v>
      </c>
      <c r="AL420" s="373"/>
      <c r="AM420" s="373"/>
      <c r="AN420" s="373"/>
      <c r="AO420" s="373"/>
      <c r="AP420" s="364"/>
      <c r="AQ420" s="364"/>
      <c r="AR420" s="364"/>
      <c r="AS420" s="364"/>
      <c r="AT420" s="364"/>
      <c r="AU420" s="364"/>
      <c r="AV420" s="137"/>
      <c r="AW420" s="374">
        <f t="shared" si="14"/>
        <v>165950288</v>
      </c>
      <c r="AX420" s="374"/>
      <c r="AY420" s="374"/>
      <c r="AZ420" s="374"/>
      <c r="BA420" s="374"/>
      <c r="BB420" s="374"/>
      <c r="BC420" s="221"/>
      <c r="BD420" s="374">
        <f>X420</f>
        <v>3407753900</v>
      </c>
      <c r="BE420" s="374"/>
      <c r="BF420" s="374"/>
      <c r="BG420" s="374"/>
      <c r="BH420" s="374"/>
      <c r="BI420" s="374"/>
      <c r="BJ420" s="137"/>
      <c r="BK420" s="374">
        <f>AD420</f>
        <v>3573704188</v>
      </c>
      <c r="BL420" s="374"/>
      <c r="BM420" s="374"/>
      <c r="BN420" s="374"/>
      <c r="BO420" s="374"/>
      <c r="BP420" s="374"/>
      <c r="BQ420" s="99"/>
      <c r="BR420" s="101"/>
      <c r="BS420" s="101"/>
      <c r="BT420" s="137"/>
      <c r="BU420" s="137"/>
      <c r="BV420" s="137"/>
      <c r="BW420" s="137"/>
    </row>
    <row r="421" spans="1:75" ht="15" customHeight="1" thickTop="1">
      <c r="A421" s="87">
        <f>IF(B421&lt;&gt;"",COUNTIF($B$8:B421,"."),"")</f>
      </c>
      <c r="B421" s="343"/>
      <c r="C421" s="356" t="s">
        <v>642</v>
      </c>
      <c r="D421" s="357"/>
      <c r="E421" s="358"/>
      <c r="F421" s="344"/>
      <c r="G421" s="344"/>
      <c r="H421" s="344"/>
      <c r="I421" s="345"/>
      <c r="J421" s="137"/>
      <c r="K421" s="137"/>
      <c r="L421" s="137"/>
      <c r="M421" s="137"/>
      <c r="N421" s="137"/>
      <c r="O421" s="345"/>
      <c r="P421" s="345"/>
      <c r="Q421" s="136"/>
      <c r="R421" s="136"/>
      <c r="S421" s="136"/>
      <c r="T421" s="136"/>
      <c r="U421" s="136"/>
      <c r="AI421" s="87"/>
      <c r="AJ421" s="100"/>
      <c r="AK421" s="359" t="s">
        <v>643</v>
      </c>
      <c r="AL421" s="107"/>
      <c r="AM421" s="360"/>
      <c r="AN421" s="363"/>
      <c r="AO421" s="363"/>
      <c r="AP421" s="361"/>
      <c r="AQ421" s="362"/>
      <c r="AR421" s="375"/>
      <c r="AS421" s="375"/>
      <c r="AT421" s="375"/>
      <c r="AU421" s="375"/>
      <c r="AV421" s="137"/>
      <c r="AW421" s="363"/>
      <c r="AX421" s="363"/>
      <c r="AY421" s="363"/>
      <c r="AZ421" s="363"/>
      <c r="BA421" s="363"/>
      <c r="BB421" s="363"/>
      <c r="BC421" s="215"/>
      <c r="BD421" s="363"/>
      <c r="BE421" s="363"/>
      <c r="BF421" s="363"/>
      <c r="BG421" s="363"/>
      <c r="BH421" s="363"/>
      <c r="BI421" s="363"/>
      <c r="BK421" s="363"/>
      <c r="BL421" s="363"/>
      <c r="BM421" s="363"/>
      <c r="BN421" s="363"/>
      <c r="BO421" s="363"/>
      <c r="BP421" s="363"/>
      <c r="BV421" s="136"/>
      <c r="BW421" s="136"/>
    </row>
    <row r="422" spans="1:75" s="162" customFormat="1" ht="15" customHeight="1">
      <c r="A422" s="87">
        <f>IF(B422&lt;&gt;"",COUNTIF($B$8:B422,"."),"")</f>
      </c>
      <c r="B422" s="343"/>
      <c r="C422" s="364" t="s">
        <v>680</v>
      </c>
      <c r="D422" s="364"/>
      <c r="E422" s="364"/>
      <c r="F422" s="364"/>
      <c r="G422" s="364"/>
      <c r="H422" s="364"/>
      <c r="I422" s="364"/>
      <c r="J422" s="137"/>
      <c r="K422" s="137"/>
      <c r="L422" s="137"/>
      <c r="M422" s="137"/>
      <c r="N422" s="137"/>
      <c r="O422" s="365"/>
      <c r="P422" s="365"/>
      <c r="Q422" s="236">
        <v>115243252</v>
      </c>
      <c r="R422" s="236"/>
      <c r="S422" s="236"/>
      <c r="T422" s="236"/>
      <c r="U422" s="236"/>
      <c r="V422" s="236"/>
      <c r="W422" s="236">
        <v>1277471817</v>
      </c>
      <c r="X422" s="236"/>
      <c r="Y422" s="236"/>
      <c r="Z422" s="236"/>
      <c r="AA422" s="236"/>
      <c r="AB422" s="236"/>
      <c r="AC422" s="236">
        <f aca="true" t="shared" si="17" ref="AC422:AC428">SUM(Q422:AB422)</f>
        <v>1392715069</v>
      </c>
      <c r="AD422" s="236"/>
      <c r="AE422" s="236"/>
      <c r="AF422" s="236"/>
      <c r="AG422" s="236"/>
      <c r="AH422" s="236"/>
      <c r="AI422" s="87"/>
      <c r="AJ422" s="100"/>
      <c r="AK422" s="364" t="s">
        <v>628</v>
      </c>
      <c r="AL422" s="364"/>
      <c r="AM422" s="364"/>
      <c r="AN422" s="364"/>
      <c r="AO422" s="364"/>
      <c r="AP422" s="364"/>
      <c r="AQ422" s="364"/>
      <c r="AR422" s="364"/>
      <c r="AS422" s="137"/>
      <c r="AT422" s="137"/>
      <c r="AU422" s="137"/>
      <c r="AV422" s="137"/>
      <c r="AW422" s="366">
        <f aca="true" t="shared" si="18" ref="AW422:AW429">Q422</f>
        <v>115243252</v>
      </c>
      <c r="AX422" s="366"/>
      <c r="AY422" s="366"/>
      <c r="AZ422" s="366"/>
      <c r="BA422" s="366"/>
      <c r="BB422" s="366"/>
      <c r="BC422" s="221"/>
      <c r="BD422" s="366">
        <f aca="true" t="shared" si="19" ref="BD422:BD428">W422</f>
        <v>1277471817</v>
      </c>
      <c r="BE422" s="366"/>
      <c r="BF422" s="366"/>
      <c r="BG422" s="366"/>
      <c r="BH422" s="366"/>
      <c r="BI422" s="366"/>
      <c r="BJ422" s="137"/>
      <c r="BK422" s="366">
        <f aca="true" t="shared" si="20" ref="BK422:BK428">AC422</f>
        <v>1392715069</v>
      </c>
      <c r="BL422" s="366"/>
      <c r="BM422" s="366"/>
      <c r="BN422" s="366"/>
      <c r="BO422" s="366"/>
      <c r="BP422" s="366"/>
      <c r="BQ422" s="99"/>
      <c r="BR422" s="101"/>
      <c r="BS422" s="101"/>
      <c r="BT422" s="137"/>
      <c r="BU422" s="137"/>
      <c r="BV422" s="137"/>
      <c r="BW422" s="137"/>
    </row>
    <row r="423" spans="1:75" s="162" customFormat="1" ht="15" customHeight="1">
      <c r="A423" s="87">
        <f>IF(B423&lt;&gt;"",COUNTIF($B$8:B423,"."),"")</f>
      </c>
      <c r="B423" s="343"/>
      <c r="C423" s="356" t="s">
        <v>681</v>
      </c>
      <c r="D423" s="357"/>
      <c r="E423" s="376"/>
      <c r="F423" s="367"/>
      <c r="G423" s="367"/>
      <c r="H423" s="365"/>
      <c r="I423" s="365"/>
      <c r="J423" s="137"/>
      <c r="K423" s="137"/>
      <c r="L423" s="137"/>
      <c r="M423" s="137"/>
      <c r="N423" s="137"/>
      <c r="O423" s="365"/>
      <c r="P423" s="365"/>
      <c r="Q423" s="236"/>
      <c r="R423" s="236"/>
      <c r="S423" s="236"/>
      <c r="T423" s="236"/>
      <c r="U423" s="236"/>
      <c r="V423" s="236"/>
      <c r="W423" s="236">
        <f>SUM(W424:AB425)</f>
        <v>197614341</v>
      </c>
      <c r="X423" s="236"/>
      <c r="Y423" s="236"/>
      <c r="Z423" s="236"/>
      <c r="AA423" s="236"/>
      <c r="AB423" s="236"/>
      <c r="AC423" s="236">
        <f t="shared" si="17"/>
        <v>197614341</v>
      </c>
      <c r="AD423" s="236"/>
      <c r="AE423" s="236"/>
      <c r="AF423" s="236"/>
      <c r="AG423" s="236"/>
      <c r="AH423" s="236"/>
      <c r="AI423" s="87"/>
      <c r="AJ423" s="100"/>
      <c r="AK423" s="371" t="s">
        <v>630</v>
      </c>
      <c r="AL423" s="357"/>
      <c r="AM423" s="376"/>
      <c r="AN423" s="221"/>
      <c r="AO423" s="221"/>
      <c r="AR423" s="137"/>
      <c r="AS423" s="137"/>
      <c r="AT423" s="137"/>
      <c r="AU423" s="137"/>
      <c r="AV423" s="137"/>
      <c r="AW423" s="236">
        <f t="shared" si="18"/>
        <v>0</v>
      </c>
      <c r="AX423" s="236"/>
      <c r="AY423" s="236"/>
      <c r="AZ423" s="236"/>
      <c r="BA423" s="236"/>
      <c r="BB423" s="236"/>
      <c r="BC423" s="221"/>
      <c r="BD423" s="236">
        <f t="shared" si="19"/>
        <v>197614341</v>
      </c>
      <c r="BE423" s="236"/>
      <c r="BF423" s="236"/>
      <c r="BG423" s="236"/>
      <c r="BH423" s="236"/>
      <c r="BI423" s="236"/>
      <c r="BJ423" s="137"/>
      <c r="BK423" s="236">
        <f t="shared" si="20"/>
        <v>197614341</v>
      </c>
      <c r="BL423" s="236"/>
      <c r="BM423" s="236"/>
      <c r="BN423" s="236"/>
      <c r="BO423" s="236"/>
      <c r="BP423" s="236"/>
      <c r="BQ423" s="99"/>
      <c r="BR423" s="101"/>
      <c r="BS423" s="101"/>
      <c r="BT423" s="137"/>
      <c r="BU423" s="137"/>
      <c r="BV423" s="137"/>
      <c r="BW423" s="137"/>
    </row>
    <row r="424" spans="1:75" ht="15" customHeight="1">
      <c r="A424" s="87">
        <f>IF(B424&lt;&gt;"",COUNTIF($B$8:B424,"."),"")</f>
      </c>
      <c r="B424" s="343"/>
      <c r="C424" s="368" t="s">
        <v>686</v>
      </c>
      <c r="D424" s="377"/>
      <c r="E424" s="377"/>
      <c r="F424" s="344"/>
      <c r="G424" s="344"/>
      <c r="H424" s="345"/>
      <c r="I424" s="345"/>
      <c r="J424" s="136"/>
      <c r="K424" s="136"/>
      <c r="L424" s="136"/>
      <c r="M424" s="136"/>
      <c r="N424" s="136"/>
      <c r="O424" s="345"/>
      <c r="P424" s="345"/>
      <c r="Q424" s="185"/>
      <c r="R424" s="185"/>
      <c r="S424" s="185"/>
      <c r="T424" s="185"/>
      <c r="U424" s="185"/>
      <c r="V424" s="185"/>
      <c r="W424" s="185">
        <v>197614341</v>
      </c>
      <c r="X424" s="185"/>
      <c r="Y424" s="185"/>
      <c r="Z424" s="185"/>
      <c r="AA424" s="185"/>
      <c r="AB424" s="185"/>
      <c r="AC424" s="185">
        <f t="shared" si="17"/>
        <v>197614341</v>
      </c>
      <c r="AD424" s="185"/>
      <c r="AE424" s="185"/>
      <c r="AF424" s="185"/>
      <c r="AG424" s="185"/>
      <c r="AH424" s="185"/>
      <c r="AI424" s="87"/>
      <c r="AJ424" s="100"/>
      <c r="AK424" s="370" t="s">
        <v>645</v>
      </c>
      <c r="AL424" s="131"/>
      <c r="AM424" s="131"/>
      <c r="AN424" s="215"/>
      <c r="AO424" s="215"/>
      <c r="AR424" s="136"/>
      <c r="AS424" s="136"/>
      <c r="AT424" s="136"/>
      <c r="AU424" s="136"/>
      <c r="AV424" s="136"/>
      <c r="AW424" s="185">
        <f t="shared" si="18"/>
        <v>0</v>
      </c>
      <c r="AX424" s="185"/>
      <c r="AY424" s="185"/>
      <c r="AZ424" s="185"/>
      <c r="BA424" s="185"/>
      <c r="BB424" s="185"/>
      <c r="BC424" s="215"/>
      <c r="BD424" s="185">
        <f t="shared" si="19"/>
        <v>197614341</v>
      </c>
      <c r="BE424" s="185"/>
      <c r="BF424" s="185"/>
      <c r="BG424" s="185"/>
      <c r="BH424" s="185"/>
      <c r="BI424" s="185"/>
      <c r="BK424" s="185">
        <f t="shared" si="20"/>
        <v>197614341</v>
      </c>
      <c r="BL424" s="185"/>
      <c r="BM424" s="185"/>
      <c r="BN424" s="185"/>
      <c r="BO424" s="185"/>
      <c r="BP424" s="185"/>
      <c r="BQ424" s="143"/>
      <c r="BV424" s="136"/>
      <c r="BW424" s="136"/>
    </row>
    <row r="425" spans="1:75" ht="15" customHeight="1">
      <c r="A425" s="87">
        <f>IF(B425&lt;&gt;"",COUNTIF($B$8:B425,"."),"")</f>
      </c>
      <c r="B425" s="343"/>
      <c r="C425" s="368" t="s">
        <v>682</v>
      </c>
      <c r="D425" s="377"/>
      <c r="E425" s="377"/>
      <c r="F425" s="344"/>
      <c r="G425" s="344"/>
      <c r="H425" s="345"/>
      <c r="I425" s="345"/>
      <c r="J425" s="136"/>
      <c r="K425" s="136"/>
      <c r="L425" s="136"/>
      <c r="M425" s="136"/>
      <c r="N425" s="136"/>
      <c r="O425" s="345"/>
      <c r="P425" s="345"/>
      <c r="Q425" s="185"/>
      <c r="R425" s="185"/>
      <c r="S425" s="185"/>
      <c r="T425" s="185"/>
      <c r="U425" s="185"/>
      <c r="V425" s="185"/>
      <c r="W425" s="185">
        <v>0</v>
      </c>
      <c r="X425" s="185"/>
      <c r="Y425" s="185"/>
      <c r="Z425" s="185"/>
      <c r="AA425" s="185"/>
      <c r="AB425" s="185"/>
      <c r="AC425" s="185">
        <f t="shared" si="17"/>
        <v>0</v>
      </c>
      <c r="AD425" s="185"/>
      <c r="AE425" s="185"/>
      <c r="AF425" s="185"/>
      <c r="AG425" s="185"/>
      <c r="AH425" s="185"/>
      <c r="AI425" s="87"/>
      <c r="AJ425" s="100"/>
      <c r="AK425" s="370" t="s">
        <v>634</v>
      </c>
      <c r="AL425" s="131"/>
      <c r="AM425" s="131"/>
      <c r="AN425" s="215"/>
      <c r="AO425" s="215"/>
      <c r="AR425" s="136"/>
      <c r="AS425" s="136"/>
      <c r="AT425" s="136"/>
      <c r="AU425" s="136"/>
      <c r="AV425" s="136"/>
      <c r="AW425" s="185">
        <f t="shared" si="18"/>
        <v>0</v>
      </c>
      <c r="AX425" s="185"/>
      <c r="AY425" s="185"/>
      <c r="AZ425" s="185"/>
      <c r="BA425" s="185"/>
      <c r="BB425" s="185"/>
      <c r="BC425" s="215"/>
      <c r="BD425" s="185">
        <f t="shared" si="19"/>
        <v>0</v>
      </c>
      <c r="BE425" s="185"/>
      <c r="BF425" s="185"/>
      <c r="BG425" s="185"/>
      <c r="BH425" s="185"/>
      <c r="BI425" s="185"/>
      <c r="BK425" s="185">
        <f t="shared" si="20"/>
        <v>0</v>
      </c>
      <c r="BL425" s="185"/>
      <c r="BM425" s="185"/>
      <c r="BN425" s="185"/>
      <c r="BO425" s="185"/>
      <c r="BP425" s="185"/>
      <c r="BQ425" s="143"/>
      <c r="BV425" s="136"/>
      <c r="BW425" s="136"/>
    </row>
    <row r="426" spans="1:75" s="162" customFormat="1" ht="15" customHeight="1">
      <c r="A426" s="87">
        <f>IF(B426&lt;&gt;"",COUNTIF($B$8:B426,"."),"")</f>
      </c>
      <c r="B426" s="343"/>
      <c r="C426" s="356" t="s">
        <v>669</v>
      </c>
      <c r="D426" s="126"/>
      <c r="E426" s="126"/>
      <c r="F426" s="367"/>
      <c r="G426" s="367"/>
      <c r="H426" s="365"/>
      <c r="I426" s="365"/>
      <c r="J426" s="137"/>
      <c r="K426" s="137"/>
      <c r="L426" s="137"/>
      <c r="M426" s="137"/>
      <c r="N426" s="137"/>
      <c r="O426" s="365"/>
      <c r="P426" s="365"/>
      <c r="Q426" s="236"/>
      <c r="R426" s="236"/>
      <c r="S426" s="236"/>
      <c r="T426" s="236"/>
      <c r="U426" s="236"/>
      <c r="V426" s="236"/>
      <c r="W426" s="236">
        <f>SUM(W427:AB428)</f>
        <v>0</v>
      </c>
      <c r="X426" s="236"/>
      <c r="Y426" s="236"/>
      <c r="Z426" s="236"/>
      <c r="AA426" s="236"/>
      <c r="AB426" s="236"/>
      <c r="AC426" s="236">
        <f t="shared" si="17"/>
        <v>0</v>
      </c>
      <c r="AD426" s="236"/>
      <c r="AE426" s="236"/>
      <c r="AF426" s="236"/>
      <c r="AG426" s="236"/>
      <c r="AH426" s="236"/>
      <c r="AI426" s="87"/>
      <c r="AJ426" s="100"/>
      <c r="AK426" s="371" t="s">
        <v>636</v>
      </c>
      <c r="AL426" s="130"/>
      <c r="AM426" s="130"/>
      <c r="AN426" s="221"/>
      <c r="AO426" s="221"/>
      <c r="AR426" s="137"/>
      <c r="AS426" s="137"/>
      <c r="AT426" s="137"/>
      <c r="AU426" s="137"/>
      <c r="AV426" s="137"/>
      <c r="AW426" s="236">
        <f t="shared" si="18"/>
        <v>0</v>
      </c>
      <c r="AX426" s="236"/>
      <c r="AY426" s="236"/>
      <c r="AZ426" s="236"/>
      <c r="BA426" s="236"/>
      <c r="BB426" s="236"/>
      <c r="BC426" s="221"/>
      <c r="BD426" s="236">
        <f t="shared" si="19"/>
        <v>0</v>
      </c>
      <c r="BE426" s="236"/>
      <c r="BF426" s="236"/>
      <c r="BG426" s="236"/>
      <c r="BH426" s="236"/>
      <c r="BI426" s="236"/>
      <c r="BJ426" s="137"/>
      <c r="BK426" s="236">
        <f t="shared" si="20"/>
        <v>0</v>
      </c>
      <c r="BL426" s="236"/>
      <c r="BM426" s="236"/>
      <c r="BN426" s="236"/>
      <c r="BO426" s="236"/>
      <c r="BP426" s="236"/>
      <c r="BQ426" s="99"/>
      <c r="BR426" s="101"/>
      <c r="BS426" s="101"/>
      <c r="BT426" s="137"/>
      <c r="BU426" s="137"/>
      <c r="BV426" s="137"/>
      <c r="BW426" s="137"/>
    </row>
    <row r="427" spans="1:75" ht="15" customHeight="1">
      <c r="A427" s="87">
        <f>IF(B427&lt;&gt;"",COUNTIF($B$8:B427,"."),"")</f>
      </c>
      <c r="B427" s="343"/>
      <c r="C427" s="368" t="s">
        <v>683</v>
      </c>
      <c r="D427" s="377"/>
      <c r="E427" s="377"/>
      <c r="F427" s="344"/>
      <c r="G427" s="344"/>
      <c r="H427" s="345"/>
      <c r="I427" s="345"/>
      <c r="J427" s="136"/>
      <c r="K427" s="136"/>
      <c r="L427" s="136"/>
      <c r="M427" s="136"/>
      <c r="N427" s="136"/>
      <c r="O427" s="345"/>
      <c r="P427" s="345"/>
      <c r="Q427" s="185"/>
      <c r="R427" s="185"/>
      <c r="S427" s="185"/>
      <c r="T427" s="185"/>
      <c r="U427" s="185"/>
      <c r="V427" s="185"/>
      <c r="W427" s="185">
        <v>0</v>
      </c>
      <c r="X427" s="185"/>
      <c r="Y427" s="185"/>
      <c r="Z427" s="185"/>
      <c r="AA427" s="185"/>
      <c r="AB427" s="185"/>
      <c r="AC427" s="185">
        <f t="shared" si="17"/>
        <v>0</v>
      </c>
      <c r="AD427" s="185"/>
      <c r="AE427" s="185"/>
      <c r="AF427" s="185"/>
      <c r="AG427" s="185"/>
      <c r="AH427" s="185"/>
      <c r="AI427" s="87"/>
      <c r="AJ427" s="100"/>
      <c r="AK427" s="370" t="s">
        <v>638</v>
      </c>
      <c r="AL427" s="131"/>
      <c r="AM427" s="131"/>
      <c r="AN427" s="215"/>
      <c r="AO427" s="215"/>
      <c r="AR427" s="136"/>
      <c r="AS427" s="136"/>
      <c r="AT427" s="136"/>
      <c r="AU427" s="136"/>
      <c r="AV427" s="136"/>
      <c r="AW427" s="185">
        <f t="shared" si="18"/>
        <v>0</v>
      </c>
      <c r="AX427" s="185"/>
      <c r="AY427" s="185"/>
      <c r="AZ427" s="185"/>
      <c r="BA427" s="185"/>
      <c r="BB427" s="185"/>
      <c r="BC427" s="378"/>
      <c r="BD427" s="185">
        <f t="shared" si="19"/>
        <v>0</v>
      </c>
      <c r="BE427" s="185"/>
      <c r="BF427" s="185"/>
      <c r="BG427" s="185"/>
      <c r="BH427" s="185"/>
      <c r="BI427" s="185"/>
      <c r="BK427" s="185">
        <f t="shared" si="20"/>
        <v>0</v>
      </c>
      <c r="BL427" s="185"/>
      <c r="BM427" s="185"/>
      <c r="BN427" s="185"/>
      <c r="BO427" s="185"/>
      <c r="BP427" s="185"/>
      <c r="BQ427" s="143"/>
      <c r="BV427" s="136"/>
      <c r="BW427" s="136"/>
    </row>
    <row r="428" spans="1:75" ht="15" customHeight="1">
      <c r="A428" s="87">
        <f>IF(B428&lt;&gt;"",COUNTIF($B$8:B428,"."),"")</f>
      </c>
      <c r="B428" s="343"/>
      <c r="C428" s="368" t="s">
        <v>684</v>
      </c>
      <c r="D428" s="377"/>
      <c r="E428" s="377"/>
      <c r="F428" s="344"/>
      <c r="G428" s="344"/>
      <c r="H428" s="345"/>
      <c r="I428" s="345"/>
      <c r="J428" s="136"/>
      <c r="K428" s="136"/>
      <c r="L428" s="136"/>
      <c r="M428" s="136"/>
      <c r="N428" s="136"/>
      <c r="O428" s="345"/>
      <c r="P428" s="345"/>
      <c r="Q428" s="185"/>
      <c r="R428" s="185"/>
      <c r="S428" s="185"/>
      <c r="T428" s="185"/>
      <c r="U428" s="185"/>
      <c r="V428" s="185"/>
      <c r="W428" s="185">
        <v>0</v>
      </c>
      <c r="X428" s="185"/>
      <c r="Y428" s="185"/>
      <c r="Z428" s="185"/>
      <c r="AA428" s="185"/>
      <c r="AB428" s="185"/>
      <c r="AC428" s="185">
        <f t="shared" si="17"/>
        <v>0</v>
      </c>
      <c r="AD428" s="185"/>
      <c r="AE428" s="185"/>
      <c r="AF428" s="185"/>
      <c r="AG428" s="185"/>
      <c r="AH428" s="185"/>
      <c r="AI428" s="87"/>
      <c r="AJ428" s="100"/>
      <c r="AK428" s="370" t="s">
        <v>634</v>
      </c>
      <c r="AL428" s="131"/>
      <c r="AM428" s="131"/>
      <c r="AN428" s="215"/>
      <c r="AO428" s="215"/>
      <c r="AR428" s="136"/>
      <c r="AS428" s="136"/>
      <c r="AT428" s="136"/>
      <c r="AU428" s="136"/>
      <c r="AV428" s="136"/>
      <c r="AW428" s="185">
        <f t="shared" si="18"/>
        <v>0</v>
      </c>
      <c r="AX428" s="185"/>
      <c r="AY428" s="185"/>
      <c r="AZ428" s="185"/>
      <c r="BA428" s="185"/>
      <c r="BB428" s="185"/>
      <c r="BC428" s="215"/>
      <c r="BD428" s="185">
        <f t="shared" si="19"/>
        <v>0</v>
      </c>
      <c r="BE428" s="185"/>
      <c r="BF428" s="185"/>
      <c r="BG428" s="185"/>
      <c r="BH428" s="185"/>
      <c r="BI428" s="185"/>
      <c r="BK428" s="185">
        <f t="shared" si="20"/>
        <v>0</v>
      </c>
      <c r="BL428" s="185"/>
      <c r="BM428" s="185"/>
      <c r="BN428" s="185"/>
      <c r="BO428" s="185"/>
      <c r="BP428" s="185"/>
      <c r="BQ428" s="143"/>
      <c r="BV428" s="136"/>
      <c r="BW428" s="136"/>
    </row>
    <row r="429" spans="1:75" s="162" customFormat="1" ht="15" customHeight="1" thickBot="1">
      <c r="A429" s="87">
        <f>IF(B429&lt;&gt;"",COUNTIF($B$8:B429,"."),"")</f>
      </c>
      <c r="B429" s="343"/>
      <c r="C429" s="364" t="s">
        <v>685</v>
      </c>
      <c r="D429" s="364"/>
      <c r="E429" s="364"/>
      <c r="F429" s="364"/>
      <c r="G429" s="364"/>
      <c r="H429" s="364"/>
      <c r="I429" s="364"/>
      <c r="J429" s="364"/>
      <c r="K429" s="364"/>
      <c r="L429" s="364"/>
      <c r="M429" s="364"/>
      <c r="N429" s="137"/>
      <c r="O429" s="345"/>
      <c r="P429" s="365"/>
      <c r="Q429" s="200">
        <f>Q422</f>
        <v>115243252</v>
      </c>
      <c r="R429" s="200"/>
      <c r="S429" s="200"/>
      <c r="T429" s="200"/>
      <c r="U429" s="200"/>
      <c r="V429" s="200"/>
      <c r="X429" s="243">
        <f>W422+W423-W426</f>
        <v>1475086158</v>
      </c>
      <c r="Y429" s="243"/>
      <c r="Z429" s="243"/>
      <c r="AA429" s="243"/>
      <c r="AB429" s="243"/>
      <c r="AD429" s="243">
        <f>AC422+AC423-AC426</f>
        <v>1590329410</v>
      </c>
      <c r="AE429" s="243"/>
      <c r="AF429" s="243"/>
      <c r="AG429" s="243"/>
      <c r="AH429" s="243"/>
      <c r="AI429" s="87"/>
      <c r="AJ429" s="100"/>
      <c r="AK429" s="359" t="s">
        <v>641</v>
      </c>
      <c r="AL429" s="373"/>
      <c r="AM429" s="373"/>
      <c r="AN429" s="373"/>
      <c r="AO429" s="364"/>
      <c r="AP429" s="364"/>
      <c r="AQ429" s="364"/>
      <c r="AR429" s="364"/>
      <c r="AS429" s="364"/>
      <c r="AT429" s="364"/>
      <c r="AU429" s="364"/>
      <c r="AV429" s="137"/>
      <c r="AW429" s="374">
        <f t="shared" si="18"/>
        <v>115243252</v>
      </c>
      <c r="AX429" s="374"/>
      <c r="AY429" s="374"/>
      <c r="AZ429" s="374"/>
      <c r="BA429" s="374"/>
      <c r="BB429" s="374"/>
      <c r="BC429" s="221"/>
      <c r="BD429" s="374">
        <f>X429</f>
        <v>1475086158</v>
      </c>
      <c r="BE429" s="374"/>
      <c r="BF429" s="374"/>
      <c r="BG429" s="374"/>
      <c r="BH429" s="374"/>
      <c r="BI429" s="374"/>
      <c r="BJ429" s="137"/>
      <c r="BK429" s="374">
        <f>AD429</f>
        <v>1590329410</v>
      </c>
      <c r="BL429" s="374"/>
      <c r="BM429" s="374"/>
      <c r="BN429" s="374"/>
      <c r="BO429" s="374"/>
      <c r="BP429" s="374"/>
      <c r="BQ429" s="99"/>
      <c r="BR429" s="101"/>
      <c r="BS429" s="101"/>
      <c r="BT429" s="137"/>
      <c r="BU429" s="137"/>
      <c r="BV429" s="137"/>
      <c r="BW429" s="137"/>
    </row>
    <row r="430" spans="1:75" ht="15" customHeight="1" thickTop="1">
      <c r="A430" s="87">
        <f>IF(B430&lt;&gt;"",COUNTIF($B$8:B430,"."),"")</f>
      </c>
      <c r="B430" s="343"/>
      <c r="C430" s="356" t="s">
        <v>646</v>
      </c>
      <c r="D430" s="357"/>
      <c r="E430" s="358"/>
      <c r="F430" s="344"/>
      <c r="G430" s="344"/>
      <c r="H430" s="344"/>
      <c r="I430" s="345"/>
      <c r="J430" s="344"/>
      <c r="K430" s="344"/>
      <c r="L430" s="344"/>
      <c r="M430" s="344"/>
      <c r="N430" s="344"/>
      <c r="O430" s="345"/>
      <c r="P430" s="345"/>
      <c r="Q430" s="136"/>
      <c r="R430" s="136"/>
      <c r="S430" s="136"/>
      <c r="T430" s="136"/>
      <c r="U430" s="136"/>
      <c r="AI430" s="87"/>
      <c r="AJ430" s="100"/>
      <c r="AK430" s="359" t="s">
        <v>647</v>
      </c>
      <c r="AL430" s="107"/>
      <c r="AM430" s="360"/>
      <c r="AN430" s="363"/>
      <c r="AO430" s="361"/>
      <c r="AP430" s="361"/>
      <c r="AQ430" s="362"/>
      <c r="AR430" s="361"/>
      <c r="AS430" s="361"/>
      <c r="AT430" s="361"/>
      <c r="AU430" s="361"/>
      <c r="AV430" s="215"/>
      <c r="AW430" s="363"/>
      <c r="AX430" s="363"/>
      <c r="AY430" s="363"/>
      <c r="AZ430" s="363"/>
      <c r="BA430" s="363"/>
      <c r="BB430" s="363"/>
      <c r="BC430" s="215"/>
      <c r="BD430" s="363"/>
      <c r="BE430" s="363"/>
      <c r="BF430" s="363"/>
      <c r="BG430" s="363"/>
      <c r="BH430" s="363"/>
      <c r="BI430" s="363"/>
      <c r="BK430" s="363"/>
      <c r="BL430" s="363"/>
      <c r="BM430" s="363"/>
      <c r="BN430" s="363"/>
      <c r="BO430" s="363"/>
      <c r="BP430" s="363"/>
      <c r="BW430" s="136"/>
    </row>
    <row r="431" spans="1:75" s="162" customFormat="1" ht="15" customHeight="1">
      <c r="A431" s="87">
        <f>IF(B431&lt;&gt;"",COUNTIF($B$8:B431,"."),"")</f>
      </c>
      <c r="B431" s="343"/>
      <c r="C431" s="364" t="s">
        <v>680</v>
      </c>
      <c r="D431" s="364"/>
      <c r="E431" s="364"/>
      <c r="F431" s="364"/>
      <c r="G431" s="364"/>
      <c r="H431" s="364"/>
      <c r="I431" s="364"/>
      <c r="J431" s="137"/>
      <c r="K431" s="137"/>
      <c r="L431" s="137"/>
      <c r="M431" s="137"/>
      <c r="N431" s="137"/>
      <c r="O431" s="137"/>
      <c r="P431" s="137"/>
      <c r="Q431" s="236">
        <f>Q413-Q429</f>
        <v>50707036</v>
      </c>
      <c r="R431" s="236"/>
      <c r="S431" s="236"/>
      <c r="T431" s="236"/>
      <c r="U431" s="236"/>
      <c r="V431" s="236"/>
      <c r="W431" s="236">
        <f>W413-W422</f>
        <v>2085282083</v>
      </c>
      <c r="X431" s="236"/>
      <c r="Y431" s="236"/>
      <c r="Z431" s="236"/>
      <c r="AA431" s="236"/>
      <c r="AB431" s="236"/>
      <c r="AC431" s="236">
        <f>AC413-AC422</f>
        <v>2135989119</v>
      </c>
      <c r="AD431" s="236"/>
      <c r="AE431" s="236"/>
      <c r="AF431" s="236"/>
      <c r="AG431" s="236"/>
      <c r="AH431" s="236"/>
      <c r="AI431" s="87"/>
      <c r="AJ431" s="100"/>
      <c r="AK431" s="364" t="s">
        <v>649</v>
      </c>
      <c r="AL431" s="364"/>
      <c r="AM431" s="364"/>
      <c r="AN431" s="364"/>
      <c r="AO431" s="364"/>
      <c r="AP431" s="364"/>
      <c r="AQ431" s="364"/>
      <c r="AR431" s="364"/>
      <c r="AS431" s="364"/>
      <c r="AT431" s="364"/>
      <c r="AU431" s="364"/>
      <c r="AV431" s="364"/>
      <c r="AW431" s="236">
        <f>O431</f>
        <v>0</v>
      </c>
      <c r="AX431" s="236"/>
      <c r="AY431" s="236"/>
      <c r="AZ431" s="236"/>
      <c r="BA431" s="236"/>
      <c r="BB431" s="236"/>
      <c r="BC431" s="221"/>
      <c r="BD431" s="236">
        <f>W431</f>
        <v>2085282083</v>
      </c>
      <c r="BE431" s="236"/>
      <c r="BF431" s="236"/>
      <c r="BG431" s="236"/>
      <c r="BH431" s="236"/>
      <c r="BI431" s="236"/>
      <c r="BJ431" s="137"/>
      <c r="BK431" s="236">
        <f>AC431</f>
        <v>2135989119</v>
      </c>
      <c r="BL431" s="236"/>
      <c r="BM431" s="236"/>
      <c r="BN431" s="236"/>
      <c r="BO431" s="236"/>
      <c r="BP431" s="236"/>
      <c r="BQ431" s="99"/>
      <c r="BR431" s="101"/>
      <c r="BS431" s="101"/>
      <c r="BT431" s="137"/>
      <c r="BU431" s="137"/>
      <c r="BV431" s="137"/>
      <c r="BW431" s="137"/>
    </row>
    <row r="432" spans="1:75" s="162" customFormat="1" ht="15" customHeight="1" thickBot="1">
      <c r="A432" s="87">
        <f>IF(B432&lt;&gt;"",COUNTIF($B$8:B432,"."),"")</f>
      </c>
      <c r="B432" s="343"/>
      <c r="C432" s="364" t="s">
        <v>687</v>
      </c>
      <c r="D432" s="364"/>
      <c r="E432" s="364"/>
      <c r="F432" s="364"/>
      <c r="G432" s="364"/>
      <c r="H432" s="364"/>
      <c r="I432" s="364"/>
      <c r="J432" s="137"/>
      <c r="K432" s="137"/>
      <c r="L432" s="137"/>
      <c r="M432" s="137"/>
      <c r="N432" s="137"/>
      <c r="O432" s="137"/>
      <c r="P432" s="137"/>
      <c r="Q432" s="200">
        <f>Q420-Q429</f>
        <v>50707036</v>
      </c>
      <c r="R432" s="200"/>
      <c r="S432" s="200"/>
      <c r="T432" s="200"/>
      <c r="U432" s="200"/>
      <c r="V432" s="200"/>
      <c r="W432" s="137"/>
      <c r="X432" s="379">
        <f>X420-X429</f>
        <v>1932667742</v>
      </c>
      <c r="Y432" s="379"/>
      <c r="Z432" s="379"/>
      <c r="AA432" s="379"/>
      <c r="AB432" s="379"/>
      <c r="AD432" s="379">
        <f>AD420-AD429</f>
        <v>1983374778</v>
      </c>
      <c r="AE432" s="379"/>
      <c r="AF432" s="379"/>
      <c r="AG432" s="379"/>
      <c r="AH432" s="379"/>
      <c r="AI432" s="87"/>
      <c r="AJ432" s="100"/>
      <c r="AK432" s="380" t="s">
        <v>651</v>
      </c>
      <c r="AL432" s="380"/>
      <c r="AM432" s="380"/>
      <c r="AN432" s="380"/>
      <c r="AO432" s="380"/>
      <c r="AP432" s="380"/>
      <c r="AQ432" s="380"/>
      <c r="AR432" s="380"/>
      <c r="AS432" s="380"/>
      <c r="AT432" s="380"/>
      <c r="AU432" s="380"/>
      <c r="AV432" s="364"/>
      <c r="AW432" s="381">
        <f>O432</f>
        <v>0</v>
      </c>
      <c r="AX432" s="381"/>
      <c r="AY432" s="381"/>
      <c r="AZ432" s="381"/>
      <c r="BA432" s="381"/>
      <c r="BB432" s="381"/>
      <c r="BC432" s="221"/>
      <c r="BD432" s="381">
        <f>W432</f>
        <v>0</v>
      </c>
      <c r="BE432" s="381"/>
      <c r="BF432" s="381"/>
      <c r="BG432" s="381"/>
      <c r="BH432" s="381"/>
      <c r="BI432" s="381"/>
      <c r="BJ432" s="137"/>
      <c r="BK432" s="381">
        <f>AD432</f>
        <v>1983374778</v>
      </c>
      <c r="BL432" s="381"/>
      <c r="BM432" s="381"/>
      <c r="BN432" s="381"/>
      <c r="BO432" s="381"/>
      <c r="BP432" s="381"/>
      <c r="BQ432" s="99"/>
      <c r="BR432" s="101"/>
      <c r="BS432" s="101"/>
      <c r="BT432" s="137"/>
      <c r="BU432" s="137"/>
      <c r="BV432" s="137"/>
      <c r="BW432" s="137"/>
    </row>
    <row r="433" spans="1:75" s="162" customFormat="1" ht="15" customHeight="1" thickTop="1">
      <c r="A433" s="87"/>
      <c r="B433" s="343"/>
      <c r="C433" s="134"/>
      <c r="D433" s="364"/>
      <c r="E433" s="364"/>
      <c r="F433" s="364"/>
      <c r="G433" s="364"/>
      <c r="H433" s="364"/>
      <c r="I433" s="364"/>
      <c r="J433" s="137"/>
      <c r="K433" s="137"/>
      <c r="L433" s="137"/>
      <c r="M433" s="137"/>
      <c r="N433" s="137"/>
      <c r="O433" s="137"/>
      <c r="P433" s="137"/>
      <c r="Q433" s="99"/>
      <c r="R433" s="99"/>
      <c r="S433" s="99"/>
      <c r="T433" s="99"/>
      <c r="U433" s="99"/>
      <c r="V433" s="99"/>
      <c r="W433" s="99"/>
      <c r="X433" s="99"/>
      <c r="Y433" s="99"/>
      <c r="Z433" s="99"/>
      <c r="AA433" s="99"/>
      <c r="AB433" s="99"/>
      <c r="AC433" s="99"/>
      <c r="AD433" s="99"/>
      <c r="AE433" s="99"/>
      <c r="AF433" s="99"/>
      <c r="AG433" s="99"/>
      <c r="AH433" s="99"/>
      <c r="AI433" s="87"/>
      <c r="AJ433" s="100"/>
      <c r="AK433" s="364"/>
      <c r="AL433" s="364"/>
      <c r="AM433" s="364"/>
      <c r="AN433" s="364"/>
      <c r="AO433" s="364"/>
      <c r="AP433" s="364"/>
      <c r="AQ433" s="364"/>
      <c r="AR433" s="364"/>
      <c r="AS433" s="364"/>
      <c r="AT433" s="364"/>
      <c r="AU433" s="364"/>
      <c r="AV433" s="364"/>
      <c r="AW433" s="99"/>
      <c r="AX433" s="99"/>
      <c r="AY433" s="99"/>
      <c r="AZ433" s="99"/>
      <c r="BA433" s="99"/>
      <c r="BB433" s="99"/>
      <c r="BC433" s="221"/>
      <c r="BD433" s="99"/>
      <c r="BE433" s="99"/>
      <c r="BF433" s="99"/>
      <c r="BG433" s="99"/>
      <c r="BH433" s="99"/>
      <c r="BI433" s="99"/>
      <c r="BJ433" s="137"/>
      <c r="BK433" s="99"/>
      <c r="BL433" s="99"/>
      <c r="BM433" s="99"/>
      <c r="BN433" s="99"/>
      <c r="BO433" s="99"/>
      <c r="BP433" s="99"/>
      <c r="BQ433" s="99"/>
      <c r="BR433" s="101"/>
      <c r="BS433" s="101"/>
      <c r="BT433" s="137"/>
      <c r="BU433" s="137"/>
      <c r="BV433" s="137"/>
      <c r="BW433" s="137"/>
    </row>
    <row r="434" spans="1:75" s="162" customFormat="1" ht="15" customHeight="1" hidden="1">
      <c r="A434" s="87">
        <f>IF(B434&lt;&gt;"",COUNTIF($B$8:B434,"."),"")</f>
      </c>
      <c r="B434" s="134"/>
      <c r="C434" s="134" t="s">
        <v>688</v>
      </c>
      <c r="D434" s="221"/>
      <c r="E434" s="221"/>
      <c r="F434" s="221"/>
      <c r="G434" s="221"/>
      <c r="H434" s="221"/>
      <c r="I434" s="221"/>
      <c r="J434" s="221"/>
      <c r="K434" s="221"/>
      <c r="L434" s="221"/>
      <c r="M434" s="221"/>
      <c r="N434" s="221"/>
      <c r="O434" s="221"/>
      <c r="P434" s="221"/>
      <c r="Q434" s="221"/>
      <c r="R434" s="221"/>
      <c r="S434" s="221"/>
      <c r="T434" s="221"/>
      <c r="U434" s="221"/>
      <c r="V434" s="137"/>
      <c r="W434" s="137"/>
      <c r="X434" s="137"/>
      <c r="Y434" s="137"/>
      <c r="Z434" s="137"/>
      <c r="AA434" s="137"/>
      <c r="AB434" s="137"/>
      <c r="AC434" s="137"/>
      <c r="AD434" s="137"/>
      <c r="AE434" s="137"/>
      <c r="AF434" s="137"/>
      <c r="AG434" s="137"/>
      <c r="AH434" s="137"/>
      <c r="AI434" s="87"/>
      <c r="AJ434" s="100"/>
      <c r="AK434" s="134" t="s">
        <v>689</v>
      </c>
      <c r="AL434" s="221"/>
      <c r="AM434" s="221"/>
      <c r="AN434" s="221"/>
      <c r="AO434" s="221"/>
      <c r="AP434" s="221"/>
      <c r="AQ434" s="221"/>
      <c r="AR434" s="221"/>
      <c r="AS434" s="221"/>
      <c r="AT434" s="221"/>
      <c r="AU434" s="221"/>
      <c r="AV434" s="221"/>
      <c r="AW434" s="221"/>
      <c r="AX434" s="221"/>
      <c r="AY434" s="221"/>
      <c r="AZ434" s="221"/>
      <c r="BA434" s="221"/>
      <c r="BB434" s="221"/>
      <c r="BC434" s="221"/>
      <c r="BD434" s="137"/>
      <c r="BE434" s="137"/>
      <c r="BF434" s="137"/>
      <c r="BG434" s="137"/>
      <c r="BH434" s="137"/>
      <c r="BI434" s="137"/>
      <c r="BJ434" s="137"/>
      <c r="BK434" s="137"/>
      <c r="BL434" s="137"/>
      <c r="BM434" s="137"/>
      <c r="BN434" s="137"/>
      <c r="BO434" s="137"/>
      <c r="BP434" s="137"/>
      <c r="BQ434" s="137"/>
      <c r="BR434" s="101"/>
      <c r="BS434" s="101"/>
      <c r="BT434" s="137"/>
      <c r="BU434" s="137"/>
      <c r="BV434" s="137"/>
      <c r="BW434" s="137"/>
    </row>
    <row r="435" spans="1:55" ht="15" customHeight="1" hidden="1">
      <c r="A435" s="87">
        <f>IF(B435&lt;&gt;"",COUNTIF($B$8:B435,"."),"")</f>
      </c>
      <c r="D435" s="215"/>
      <c r="E435" s="215"/>
      <c r="F435" s="215"/>
      <c r="G435" s="215"/>
      <c r="H435" s="215"/>
      <c r="I435" s="215"/>
      <c r="J435" s="215"/>
      <c r="K435" s="215"/>
      <c r="L435" s="215"/>
      <c r="M435" s="215"/>
      <c r="N435" s="215"/>
      <c r="O435" s="215"/>
      <c r="P435" s="215"/>
      <c r="Q435" s="215"/>
      <c r="R435" s="215"/>
      <c r="S435" s="215"/>
      <c r="T435" s="215"/>
      <c r="U435" s="215"/>
      <c r="AI435" s="87"/>
      <c r="AJ435" s="100"/>
      <c r="AL435" s="215"/>
      <c r="AM435" s="215"/>
      <c r="AN435" s="215"/>
      <c r="AO435" s="215"/>
      <c r="AP435" s="215"/>
      <c r="AQ435" s="215"/>
      <c r="AR435" s="215"/>
      <c r="AS435" s="215"/>
      <c r="AT435" s="215"/>
      <c r="AU435" s="215"/>
      <c r="AV435" s="215"/>
      <c r="AW435" s="215"/>
      <c r="AX435" s="215"/>
      <c r="AY435" s="215"/>
      <c r="AZ435" s="215"/>
      <c r="BA435" s="215"/>
      <c r="BB435" s="215"/>
      <c r="BC435" s="215"/>
    </row>
    <row r="436" spans="1:68" ht="28.5" customHeight="1" hidden="1">
      <c r="A436" s="87">
        <f>IF(B436&lt;&gt;"",COUNTIF($B$8:B436,"."),"")</f>
      </c>
      <c r="C436" s="382" t="str">
        <f>"Vốn điều lệ tính đến ngày 
"&amp;'[3]TK'!D16</f>
        <v>Vốn điều lệ tính đến ngày 
30/06/2009</v>
      </c>
      <c r="D436" s="383"/>
      <c r="E436" s="383"/>
      <c r="F436" s="383"/>
      <c r="G436" s="383"/>
      <c r="H436" s="383"/>
      <c r="I436" s="383"/>
      <c r="J436" s="383"/>
      <c r="K436" s="383"/>
      <c r="L436" s="383"/>
      <c r="M436" s="383"/>
      <c r="N436" s="349"/>
      <c r="O436" s="384" t="s">
        <v>690</v>
      </c>
      <c r="P436" s="384"/>
      <c r="Q436" s="384"/>
      <c r="R436" s="384"/>
      <c r="S436" s="384"/>
      <c r="T436" s="384"/>
      <c r="U436" s="384"/>
      <c r="V436" s="384"/>
      <c r="W436" s="384"/>
      <c r="X436" s="384"/>
      <c r="Y436" s="384"/>
      <c r="Z436" s="384"/>
      <c r="AA436" s="384"/>
      <c r="AC436" s="385" t="s">
        <v>691</v>
      </c>
      <c r="AD436" s="385"/>
      <c r="AE436" s="385"/>
      <c r="AF436" s="385"/>
      <c r="AG436" s="385"/>
      <c r="AH436" s="385"/>
      <c r="AI436" s="87"/>
      <c r="AJ436" s="100"/>
      <c r="AK436" s="382" t="s">
        <v>692</v>
      </c>
      <c r="AL436" s="383"/>
      <c r="AM436" s="383"/>
      <c r="AN436" s="383"/>
      <c r="AO436" s="383"/>
      <c r="AP436" s="383"/>
      <c r="AQ436" s="383"/>
      <c r="AR436" s="383"/>
      <c r="AS436" s="383"/>
      <c r="AT436" s="383"/>
      <c r="AU436" s="383"/>
      <c r="AV436" s="349"/>
      <c r="AW436" s="384" t="s">
        <v>693</v>
      </c>
      <c r="AX436" s="384"/>
      <c r="AY436" s="384"/>
      <c r="AZ436" s="384"/>
      <c r="BA436" s="384"/>
      <c r="BB436" s="384"/>
      <c r="BC436" s="384"/>
      <c r="BD436" s="384"/>
      <c r="BE436" s="384"/>
      <c r="BF436" s="384"/>
      <c r="BG436" s="384"/>
      <c r="BH436" s="384"/>
      <c r="BI436" s="384"/>
      <c r="BK436" s="385" t="s">
        <v>694</v>
      </c>
      <c r="BL436" s="385"/>
      <c r="BM436" s="385"/>
      <c r="BN436" s="385"/>
      <c r="BO436" s="385"/>
      <c r="BP436" s="385"/>
    </row>
    <row r="437" spans="1:68" ht="15" customHeight="1" hidden="1">
      <c r="A437" s="87">
        <f>IF(B437&lt;&gt;"",COUNTIF($B$8:B437,"."),"")</f>
      </c>
      <c r="C437" s="386"/>
      <c r="D437" s="386"/>
      <c r="E437" s="386"/>
      <c r="F437" s="386"/>
      <c r="G437" s="386"/>
      <c r="H437" s="386"/>
      <c r="I437" s="386"/>
      <c r="J437" s="386"/>
      <c r="K437" s="386"/>
      <c r="L437" s="386"/>
      <c r="M437" s="386"/>
      <c r="N437" s="349"/>
      <c r="O437" s="353" t="s">
        <v>509</v>
      </c>
      <c r="P437" s="353"/>
      <c r="Q437" s="353"/>
      <c r="R437" s="353"/>
      <c r="S437" s="353"/>
      <c r="T437" s="353"/>
      <c r="U437" s="215"/>
      <c r="V437" s="353" t="s">
        <v>695</v>
      </c>
      <c r="W437" s="353"/>
      <c r="X437" s="353"/>
      <c r="Y437" s="353"/>
      <c r="Z437" s="353"/>
      <c r="AA437" s="353"/>
      <c r="AC437" s="353"/>
      <c r="AD437" s="353"/>
      <c r="AE437" s="353"/>
      <c r="AF437" s="353"/>
      <c r="AG437" s="353"/>
      <c r="AH437" s="353"/>
      <c r="AI437" s="87"/>
      <c r="AJ437" s="100"/>
      <c r="AK437" s="386"/>
      <c r="AL437" s="386"/>
      <c r="AM437" s="386"/>
      <c r="AN437" s="386"/>
      <c r="AO437" s="386"/>
      <c r="AP437" s="386"/>
      <c r="AQ437" s="386"/>
      <c r="AR437" s="386"/>
      <c r="AS437" s="386"/>
      <c r="AT437" s="386"/>
      <c r="AU437" s="386"/>
      <c r="AV437" s="349"/>
      <c r="AW437" s="353" t="s">
        <v>696</v>
      </c>
      <c r="AX437" s="353"/>
      <c r="AY437" s="353"/>
      <c r="AZ437" s="353"/>
      <c r="BA437" s="353"/>
      <c r="BB437" s="353"/>
      <c r="BC437" s="215"/>
      <c r="BD437" s="353" t="s">
        <v>697</v>
      </c>
      <c r="BE437" s="353"/>
      <c r="BF437" s="353"/>
      <c r="BG437" s="353"/>
      <c r="BH437" s="353"/>
      <c r="BI437" s="353"/>
      <c r="BK437" s="353"/>
      <c r="BL437" s="353"/>
      <c r="BM437" s="353"/>
      <c r="BN437" s="353"/>
      <c r="BO437" s="353"/>
      <c r="BP437" s="353"/>
    </row>
    <row r="438" spans="1:68" ht="15" customHeight="1" hidden="1">
      <c r="A438" s="87">
        <f>IF(B438&lt;&gt;"",COUNTIF($B$8:B438,"."),"")</f>
      </c>
      <c r="B438" s="138"/>
      <c r="C438" s="387"/>
      <c r="D438" s="387"/>
      <c r="E438" s="387"/>
      <c r="F438" s="387"/>
      <c r="G438" s="387"/>
      <c r="H438" s="387"/>
      <c r="I438" s="387"/>
      <c r="J438" s="387"/>
      <c r="K438" s="387"/>
      <c r="L438" s="387"/>
      <c r="M438" s="387"/>
      <c r="N438" s="136"/>
      <c r="O438" s="388" t="s">
        <v>698</v>
      </c>
      <c r="P438" s="388"/>
      <c r="Q438" s="388"/>
      <c r="R438" s="388"/>
      <c r="S438" s="388"/>
      <c r="T438" s="388"/>
      <c r="U438" s="215"/>
      <c r="V438" s="228">
        <f>'[1]CDKT'!O82+'[1]CDKT'!O88</f>
        <v>12015473281</v>
      </c>
      <c r="W438" s="228"/>
      <c r="X438" s="228"/>
      <c r="Y438" s="228"/>
      <c r="Z438" s="228"/>
      <c r="AA438" s="228"/>
      <c r="AC438" s="389">
        <f>ROUND(V438/C439,2)</f>
        <v>0.05</v>
      </c>
      <c r="AD438" s="389"/>
      <c r="AE438" s="389"/>
      <c r="AF438" s="389"/>
      <c r="AG438" s="389"/>
      <c r="AH438" s="389"/>
      <c r="AI438" s="140"/>
      <c r="AJ438" s="166"/>
      <c r="AK438" s="390"/>
      <c r="AL438" s="390"/>
      <c r="AM438" s="390"/>
      <c r="AN438" s="390"/>
      <c r="AO438" s="390"/>
      <c r="AP438" s="390"/>
      <c r="AQ438" s="390"/>
      <c r="AR438" s="390"/>
      <c r="AS438" s="390"/>
      <c r="AT438" s="390"/>
      <c r="AU438" s="390"/>
      <c r="AV438" s="391"/>
      <c r="AW438" s="392" t="s">
        <v>699</v>
      </c>
      <c r="AX438" s="392"/>
      <c r="AY438" s="392"/>
      <c r="AZ438" s="392"/>
      <c r="BA438" s="392"/>
      <c r="BB438" s="392"/>
      <c r="BC438" s="393"/>
      <c r="BD438" s="394">
        <f>V438</f>
        <v>12015473281</v>
      </c>
      <c r="BE438" s="394"/>
      <c r="BF438" s="394"/>
      <c r="BG438" s="394"/>
      <c r="BH438" s="394"/>
      <c r="BI438" s="394"/>
      <c r="BJ438" s="391"/>
      <c r="BK438" s="389">
        <f>AC438</f>
        <v>0.05</v>
      </c>
      <c r="BL438" s="389"/>
      <c r="BM438" s="389"/>
      <c r="BN438" s="389"/>
      <c r="BO438" s="389"/>
      <c r="BP438" s="389"/>
    </row>
    <row r="439" spans="1:68" ht="15" customHeight="1" hidden="1">
      <c r="A439" s="87">
        <f>IF(B439&lt;&gt;"",COUNTIF($B$8:B439,"."),"")</f>
      </c>
      <c r="B439" s="138"/>
      <c r="C439" s="395">
        <v>260000000000</v>
      </c>
      <c r="D439" s="395"/>
      <c r="E439" s="395"/>
      <c r="F439" s="395"/>
      <c r="G439" s="395"/>
      <c r="H439" s="395"/>
      <c r="I439" s="395"/>
      <c r="J439" s="395"/>
      <c r="K439" s="395"/>
      <c r="L439" s="395"/>
      <c r="M439" s="395"/>
      <c r="N439" s="136"/>
      <c r="O439" s="396" t="s">
        <v>700</v>
      </c>
      <c r="P439" s="396"/>
      <c r="Q439" s="396"/>
      <c r="R439" s="396"/>
      <c r="S439" s="396"/>
      <c r="T439" s="396"/>
      <c r="U439" s="215"/>
      <c r="V439" s="185">
        <f>-('[1]CDKT'!O83+'[1]CDKT'!O89)</f>
        <v>6295647073</v>
      </c>
      <c r="W439" s="185"/>
      <c r="X439" s="185"/>
      <c r="Y439" s="185"/>
      <c r="Z439" s="185"/>
      <c r="AA439" s="185"/>
      <c r="AC439" s="397"/>
      <c r="AD439" s="397"/>
      <c r="AE439" s="397"/>
      <c r="AF439" s="397"/>
      <c r="AG439" s="397"/>
      <c r="AH439" s="397"/>
      <c r="AI439" s="140"/>
      <c r="AJ439" s="166"/>
      <c r="AK439" s="395">
        <f>C439</f>
        <v>260000000000</v>
      </c>
      <c r="AL439" s="395"/>
      <c r="AM439" s="395"/>
      <c r="AN439" s="395"/>
      <c r="AO439" s="395"/>
      <c r="AP439" s="395"/>
      <c r="AQ439" s="395"/>
      <c r="AR439" s="395"/>
      <c r="AS439" s="395"/>
      <c r="AT439" s="395"/>
      <c r="AU439" s="395"/>
      <c r="AV439" s="391"/>
      <c r="AW439" s="398" t="s">
        <v>701</v>
      </c>
      <c r="AX439" s="398"/>
      <c r="AY439" s="398"/>
      <c r="AZ439" s="398"/>
      <c r="BA439" s="398"/>
      <c r="BB439" s="398"/>
      <c r="BC439" s="393"/>
      <c r="BD439" s="399">
        <f>V439</f>
        <v>6295647073</v>
      </c>
      <c r="BE439" s="399"/>
      <c r="BF439" s="399"/>
      <c r="BG439" s="399"/>
      <c r="BH439" s="399"/>
      <c r="BI439" s="399"/>
      <c r="BJ439" s="391"/>
      <c r="BK439" s="397">
        <f>AC439</f>
        <v>0</v>
      </c>
      <c r="BL439" s="397"/>
      <c r="BM439" s="397"/>
      <c r="BN439" s="397"/>
      <c r="BO439" s="397"/>
      <c r="BP439" s="397"/>
    </row>
    <row r="440" spans="1:68" ht="15" customHeight="1" hidden="1">
      <c r="A440" s="87">
        <f>IF(B440&lt;&gt;"",COUNTIF($B$8:B440,"."),"")</f>
      </c>
      <c r="B440" s="138"/>
      <c r="C440" s="400"/>
      <c r="D440" s="400"/>
      <c r="E440" s="400"/>
      <c r="F440" s="400"/>
      <c r="G440" s="400"/>
      <c r="H440" s="400"/>
      <c r="I440" s="400"/>
      <c r="J440" s="400"/>
      <c r="K440" s="400"/>
      <c r="L440" s="400"/>
      <c r="M440" s="400"/>
      <c r="N440" s="136"/>
      <c r="O440" s="396" t="s">
        <v>702</v>
      </c>
      <c r="P440" s="396"/>
      <c r="Q440" s="396"/>
      <c r="R440" s="396"/>
      <c r="S440" s="396"/>
      <c r="T440" s="396"/>
      <c r="U440" s="215"/>
      <c r="V440" s="185">
        <f>SUM(V438:AA439)</f>
        <v>18311120354</v>
      </c>
      <c r="W440" s="185"/>
      <c r="X440" s="185"/>
      <c r="Y440" s="185"/>
      <c r="Z440" s="185"/>
      <c r="AA440" s="185"/>
      <c r="AC440" s="397">
        <f>ROUND(V440/C439,2)</f>
        <v>0.07</v>
      </c>
      <c r="AD440" s="397"/>
      <c r="AE440" s="397"/>
      <c r="AF440" s="397"/>
      <c r="AG440" s="397"/>
      <c r="AH440" s="397"/>
      <c r="AI440" s="140"/>
      <c r="AJ440" s="166"/>
      <c r="AK440" s="400"/>
      <c r="AL440" s="400"/>
      <c r="AM440" s="400"/>
      <c r="AN440" s="400"/>
      <c r="AO440" s="400"/>
      <c r="AP440" s="400"/>
      <c r="AQ440" s="400"/>
      <c r="AR440" s="400"/>
      <c r="AS440" s="400"/>
      <c r="AT440" s="400"/>
      <c r="AU440" s="400"/>
      <c r="AV440" s="391"/>
      <c r="AW440" s="398" t="s">
        <v>703</v>
      </c>
      <c r="AX440" s="398"/>
      <c r="AY440" s="398"/>
      <c r="AZ440" s="398"/>
      <c r="BA440" s="398"/>
      <c r="BB440" s="398"/>
      <c r="BC440" s="393"/>
      <c r="BD440" s="399">
        <f>V440</f>
        <v>18311120354</v>
      </c>
      <c r="BE440" s="399"/>
      <c r="BF440" s="399"/>
      <c r="BG440" s="399"/>
      <c r="BH440" s="399"/>
      <c r="BI440" s="399"/>
      <c r="BJ440" s="391"/>
      <c r="BK440" s="397">
        <f>AC440</f>
        <v>0.07</v>
      </c>
      <c r="BL440" s="397"/>
      <c r="BM440" s="397"/>
      <c r="BN440" s="397"/>
      <c r="BO440" s="397"/>
      <c r="BP440" s="397"/>
    </row>
    <row r="441" spans="1:75" s="401" customFormat="1" ht="15" customHeight="1" hidden="1" thickBot="1">
      <c r="A441" s="87">
        <f>IF(B441&lt;&gt;"",COUNTIF($B$8:B441,"."),"")</f>
      </c>
      <c r="C441" s="402" t="s">
        <v>504</v>
      </c>
      <c r="D441" s="402"/>
      <c r="E441" s="402"/>
      <c r="F441" s="402"/>
      <c r="G441" s="402"/>
      <c r="H441" s="402"/>
      <c r="I441" s="402"/>
      <c r="J441" s="402"/>
      <c r="K441" s="402"/>
      <c r="L441" s="402"/>
      <c r="M441" s="402"/>
      <c r="N441" s="403"/>
      <c r="O441" s="243" t="s">
        <v>704</v>
      </c>
      <c r="P441" s="243"/>
      <c r="Q441" s="243"/>
      <c r="R441" s="243"/>
      <c r="S441" s="243"/>
      <c r="T441" s="243"/>
      <c r="U441" s="404"/>
      <c r="V441" s="243" t="s">
        <v>704</v>
      </c>
      <c r="W441" s="243"/>
      <c r="X441" s="243"/>
      <c r="Y441" s="243"/>
      <c r="Z441" s="243"/>
      <c r="AA441" s="243"/>
      <c r="AB441" s="403"/>
      <c r="AC441" s="243" t="s">
        <v>704</v>
      </c>
      <c r="AD441" s="243"/>
      <c r="AE441" s="243"/>
      <c r="AF441" s="243"/>
      <c r="AG441" s="243"/>
      <c r="AH441" s="243"/>
      <c r="AI441" s="116"/>
      <c r="AJ441" s="405"/>
      <c r="AK441" s="406" t="s">
        <v>505</v>
      </c>
      <c r="AL441" s="406"/>
      <c r="AM441" s="406"/>
      <c r="AN441" s="406"/>
      <c r="AO441" s="406"/>
      <c r="AP441" s="406"/>
      <c r="AQ441" s="406"/>
      <c r="AR441" s="406"/>
      <c r="AS441" s="406"/>
      <c r="AT441" s="406"/>
      <c r="AU441" s="406"/>
      <c r="AV441" s="407"/>
      <c r="AW441" s="408" t="s">
        <v>704</v>
      </c>
      <c r="AX441" s="408"/>
      <c r="AY441" s="408"/>
      <c r="AZ441" s="408"/>
      <c r="BA441" s="408"/>
      <c r="BB441" s="408"/>
      <c r="BC441" s="409"/>
      <c r="BD441" s="408" t="s">
        <v>704</v>
      </c>
      <c r="BE441" s="408"/>
      <c r="BF441" s="408"/>
      <c r="BG441" s="408"/>
      <c r="BH441" s="408"/>
      <c r="BI441" s="408"/>
      <c r="BJ441" s="407"/>
      <c r="BK441" s="408" t="s">
        <v>704</v>
      </c>
      <c r="BL441" s="408"/>
      <c r="BM441" s="408"/>
      <c r="BN441" s="408"/>
      <c r="BO441" s="408"/>
      <c r="BP441" s="408"/>
      <c r="BQ441" s="403"/>
      <c r="BR441" s="101"/>
      <c r="BS441" s="101"/>
      <c r="BT441" s="403"/>
      <c r="BU441" s="403"/>
      <c r="BV441" s="403"/>
      <c r="BW441" s="403"/>
    </row>
    <row r="442" spans="1:71" ht="15" customHeight="1">
      <c r="A442" s="87">
        <v>10</v>
      </c>
      <c r="B442" s="134" t="s">
        <v>265</v>
      </c>
      <c r="C442" s="130" t="s">
        <v>705</v>
      </c>
      <c r="D442" s="215"/>
      <c r="E442" s="215"/>
      <c r="F442" s="215"/>
      <c r="G442" s="215"/>
      <c r="H442" s="215"/>
      <c r="I442" s="215"/>
      <c r="J442" s="215"/>
      <c r="K442" s="215"/>
      <c r="L442" s="215"/>
      <c r="M442" s="215"/>
      <c r="N442" s="215"/>
      <c r="O442" s="215"/>
      <c r="P442" s="215"/>
      <c r="Q442" s="215"/>
      <c r="R442" s="215"/>
      <c r="S442" s="215"/>
      <c r="T442" s="215"/>
      <c r="U442" s="215"/>
      <c r="AI442" s="87">
        <f>A442</f>
        <v>10</v>
      </c>
      <c r="AJ442" s="100" t="str">
        <f>B442</f>
        <v>.</v>
      </c>
      <c r="AK442" s="130" t="s">
        <v>706</v>
      </c>
      <c r="AL442" s="215"/>
      <c r="AM442" s="215"/>
      <c r="AN442" s="215"/>
      <c r="AO442" s="215"/>
      <c r="AP442" s="215"/>
      <c r="AQ442" s="215"/>
      <c r="AR442" s="215"/>
      <c r="AS442" s="215"/>
      <c r="AT442" s="215"/>
      <c r="AU442" s="215"/>
      <c r="AV442" s="215"/>
      <c r="AW442" s="215"/>
      <c r="AX442" s="215"/>
      <c r="AY442" s="215"/>
      <c r="AZ442" s="215"/>
      <c r="BA442" s="215"/>
      <c r="BB442" s="215"/>
      <c r="BC442" s="215"/>
      <c r="BR442" s="136"/>
      <c r="BS442" s="136"/>
    </row>
    <row r="443" spans="1:69" ht="30" customHeight="1">
      <c r="A443" s="87">
        <f>IF(B443&lt;&gt;"",COUNTIF($B$8:B443,"."),"")</f>
      </c>
      <c r="C443" s="126"/>
      <c r="D443" s="215"/>
      <c r="E443" s="215"/>
      <c r="F443" s="215"/>
      <c r="M443" s="215"/>
      <c r="T443" s="410"/>
      <c r="U443" s="410"/>
      <c r="V443" s="150" t="str">
        <f>V229</f>
        <v>31/12/2012
VND</v>
      </c>
      <c r="W443" s="150"/>
      <c r="X443" s="150"/>
      <c r="Y443" s="150"/>
      <c r="Z443" s="150"/>
      <c r="AA443" s="150"/>
      <c r="AC443" s="150" t="str">
        <f>AC229</f>
        <v>30/6/2013
VND</v>
      </c>
      <c r="AD443" s="150"/>
      <c r="AE443" s="150"/>
      <c r="AF443" s="150"/>
      <c r="AG443" s="150"/>
      <c r="AH443" s="150"/>
      <c r="AI443" s="87"/>
      <c r="AJ443" s="100"/>
      <c r="AL443" s="215"/>
      <c r="AM443" s="215"/>
      <c r="AN443" s="215"/>
      <c r="AU443" s="215"/>
      <c r="BB443" s="410"/>
      <c r="BC443" s="410"/>
      <c r="BD443" s="150">
        <f>BD206</f>
        <v>52921577</v>
      </c>
      <c r="BE443" s="151"/>
      <c r="BF443" s="151"/>
      <c r="BG443" s="151"/>
      <c r="BH443" s="151"/>
      <c r="BI443" s="151"/>
      <c r="BK443" s="150">
        <f>BK206</f>
        <v>46835766</v>
      </c>
      <c r="BL443" s="151"/>
      <c r="BM443" s="151"/>
      <c r="BN443" s="151"/>
      <c r="BO443" s="151" t="e">
        <f>#REF!</f>
        <v>#REF!</v>
      </c>
      <c r="BP443" s="151"/>
      <c r="BQ443" s="152"/>
    </row>
    <row r="444" spans="1:75" s="149" customFormat="1" ht="15" customHeight="1" hidden="1" outlineLevel="1">
      <c r="A444" s="186">
        <f>IF(B444&lt;&gt;"",COUNTIF($B$8:B444,"."),"")</f>
      </c>
      <c r="B444" s="187"/>
      <c r="D444" s="212" t="s">
        <v>707</v>
      </c>
      <c r="E444" s="242"/>
      <c r="F444" s="242"/>
      <c r="M444" s="242"/>
      <c r="T444" s="411"/>
      <c r="U444" s="412"/>
      <c r="V444" s="197"/>
      <c r="W444" s="197"/>
      <c r="X444" s="197"/>
      <c r="Y444" s="197"/>
      <c r="Z444" s="197"/>
      <c r="AA444" s="197"/>
      <c r="AC444" s="197"/>
      <c r="AD444" s="197"/>
      <c r="AE444" s="197"/>
      <c r="AF444" s="197"/>
      <c r="AG444" s="197"/>
      <c r="AH444" s="197"/>
      <c r="AI444" s="186"/>
      <c r="AJ444" s="193"/>
      <c r="AK444" s="188"/>
      <c r="AL444" s="212" t="s">
        <v>708</v>
      </c>
      <c r="AM444" s="242"/>
      <c r="AN444" s="242"/>
      <c r="AU444" s="242"/>
      <c r="BB444" s="413"/>
      <c r="BC444" s="414"/>
      <c r="BD444" s="197">
        <f>V444</f>
        <v>0</v>
      </c>
      <c r="BE444" s="197"/>
      <c r="BF444" s="197"/>
      <c r="BG444" s="197"/>
      <c r="BH444" s="197"/>
      <c r="BI444" s="197"/>
      <c r="BK444" s="197">
        <f>AC444</f>
        <v>0</v>
      </c>
      <c r="BL444" s="197"/>
      <c r="BM444" s="197"/>
      <c r="BN444" s="197"/>
      <c r="BO444" s="197"/>
      <c r="BP444" s="197"/>
      <c r="BQ444" s="192"/>
      <c r="BR444" s="101"/>
      <c r="BS444" s="101"/>
      <c r="BT444" s="415"/>
      <c r="BU444" s="415"/>
      <c r="BV444" s="415"/>
      <c r="BW444" s="415"/>
    </row>
    <row r="445" spans="1:75" s="149" customFormat="1" ht="15" customHeight="1" hidden="1" outlineLevel="1">
      <c r="A445" s="186">
        <f>IF(B445&lt;&gt;"",COUNTIF($B$8:B445,"."),"")</f>
      </c>
      <c r="B445" s="187"/>
      <c r="D445" s="212" t="s">
        <v>709</v>
      </c>
      <c r="E445" s="242"/>
      <c r="F445" s="242"/>
      <c r="M445" s="242"/>
      <c r="T445" s="411"/>
      <c r="U445" s="412"/>
      <c r="V445" s="197"/>
      <c r="W445" s="197"/>
      <c r="X445" s="197"/>
      <c r="Y445" s="197"/>
      <c r="Z445" s="197"/>
      <c r="AA445" s="197"/>
      <c r="AC445" s="197"/>
      <c r="AD445" s="197"/>
      <c r="AE445" s="197"/>
      <c r="AF445" s="197"/>
      <c r="AG445" s="197"/>
      <c r="AH445" s="197"/>
      <c r="AI445" s="186"/>
      <c r="AJ445" s="193"/>
      <c r="AK445" s="188"/>
      <c r="AL445" s="212" t="s">
        <v>710</v>
      </c>
      <c r="AM445" s="242"/>
      <c r="AN445" s="242"/>
      <c r="AU445" s="242"/>
      <c r="BB445" s="413"/>
      <c r="BC445" s="414"/>
      <c r="BD445" s="197">
        <f>V445</f>
        <v>0</v>
      </c>
      <c r="BE445" s="197"/>
      <c r="BF445" s="197"/>
      <c r="BG445" s="197"/>
      <c r="BH445" s="197"/>
      <c r="BI445" s="197"/>
      <c r="BK445" s="197">
        <f>AC445</f>
        <v>0</v>
      </c>
      <c r="BL445" s="197"/>
      <c r="BM445" s="197"/>
      <c r="BN445" s="197"/>
      <c r="BO445" s="197">
        <f>AC445</f>
        <v>0</v>
      </c>
      <c r="BP445" s="197"/>
      <c r="BQ445" s="192"/>
      <c r="BR445" s="101"/>
      <c r="BS445" s="101"/>
      <c r="BT445" s="415"/>
      <c r="BU445" s="415"/>
      <c r="BV445" s="415"/>
      <c r="BW445" s="415"/>
    </row>
    <row r="446" spans="1:75" s="149" customFormat="1" ht="15" customHeight="1" hidden="1" outlineLevel="1">
      <c r="A446" s="186">
        <f>IF(B446&lt;&gt;"",COUNTIF($B$8:B446,"."),"")</f>
      </c>
      <c r="B446" s="187"/>
      <c r="D446" s="212" t="s">
        <v>711</v>
      </c>
      <c r="E446" s="242"/>
      <c r="F446" s="242"/>
      <c r="M446" s="242"/>
      <c r="T446" s="411"/>
      <c r="U446" s="412"/>
      <c r="V446" s="197"/>
      <c r="W446" s="197"/>
      <c r="X446" s="197"/>
      <c r="Y446" s="197"/>
      <c r="Z446" s="197"/>
      <c r="AA446" s="197"/>
      <c r="AC446" s="197"/>
      <c r="AD446" s="197"/>
      <c r="AE446" s="197"/>
      <c r="AF446" s="197"/>
      <c r="AG446" s="197"/>
      <c r="AH446" s="197"/>
      <c r="AI446" s="186"/>
      <c r="AJ446" s="193"/>
      <c r="AK446" s="188"/>
      <c r="AL446" s="212" t="s">
        <v>712</v>
      </c>
      <c r="AM446" s="242"/>
      <c r="AN446" s="242"/>
      <c r="AU446" s="242"/>
      <c r="BB446" s="413"/>
      <c r="BC446" s="414"/>
      <c r="BD446" s="197">
        <f>V446</f>
        <v>0</v>
      </c>
      <c r="BE446" s="197"/>
      <c r="BF446" s="197"/>
      <c r="BG446" s="197"/>
      <c r="BH446" s="197"/>
      <c r="BI446" s="197"/>
      <c r="BK446" s="197">
        <f>AC446</f>
        <v>0</v>
      </c>
      <c r="BL446" s="197"/>
      <c r="BM446" s="197"/>
      <c r="BN446" s="197"/>
      <c r="BO446" s="197"/>
      <c r="BP446" s="197"/>
      <c r="BQ446" s="192"/>
      <c r="BR446" s="101"/>
      <c r="BS446" s="101"/>
      <c r="BT446" s="415"/>
      <c r="BU446" s="415"/>
      <c r="BV446" s="415"/>
      <c r="BW446" s="415"/>
    </row>
    <row r="447" spans="1:75" s="149" customFormat="1" ht="15" customHeight="1" hidden="1" outlineLevel="1">
      <c r="A447" s="186">
        <f>IF(B447&lt;&gt;"",COUNTIF($B$8:B447,"."),"")</f>
      </c>
      <c r="B447" s="187"/>
      <c r="D447" s="212" t="s">
        <v>713</v>
      </c>
      <c r="E447" s="242"/>
      <c r="F447" s="242"/>
      <c r="M447" s="242"/>
      <c r="T447" s="411"/>
      <c r="U447" s="412"/>
      <c r="V447" s="197"/>
      <c r="W447" s="197"/>
      <c r="X447" s="197"/>
      <c r="Y447" s="197"/>
      <c r="Z447" s="197"/>
      <c r="AA447" s="197"/>
      <c r="AC447" s="197"/>
      <c r="AD447" s="197"/>
      <c r="AE447" s="197"/>
      <c r="AF447" s="197"/>
      <c r="AG447" s="197"/>
      <c r="AH447" s="197"/>
      <c r="AI447" s="186"/>
      <c r="AJ447" s="193"/>
      <c r="AK447" s="188"/>
      <c r="AL447" s="212" t="s">
        <v>714</v>
      </c>
      <c r="AM447" s="242"/>
      <c r="AN447" s="242"/>
      <c r="AU447" s="242"/>
      <c r="BB447" s="413"/>
      <c r="BC447" s="414"/>
      <c r="BD447" s="197">
        <f>V447</f>
        <v>0</v>
      </c>
      <c r="BE447" s="197"/>
      <c r="BF447" s="197"/>
      <c r="BG447" s="197"/>
      <c r="BH447" s="197"/>
      <c r="BI447" s="197"/>
      <c r="BK447" s="197">
        <f>AC447</f>
        <v>0</v>
      </c>
      <c r="BL447" s="197"/>
      <c r="BM447" s="197"/>
      <c r="BN447" s="197"/>
      <c r="BO447" s="197">
        <f>AC447</f>
        <v>0</v>
      </c>
      <c r="BP447" s="197"/>
      <c r="BQ447" s="192"/>
      <c r="BR447" s="101"/>
      <c r="BS447" s="101"/>
      <c r="BT447" s="415"/>
      <c r="BU447" s="415"/>
      <c r="BV447" s="415"/>
      <c r="BW447" s="415"/>
    </row>
    <row r="448" spans="1:69" ht="15" customHeight="1" collapsed="1">
      <c r="A448" s="87"/>
      <c r="C448" s="155" t="s">
        <v>715</v>
      </c>
      <c r="D448" s="215"/>
      <c r="E448" s="215"/>
      <c r="F448" s="215"/>
      <c r="M448" s="215"/>
      <c r="T448" s="416"/>
      <c r="U448" s="393"/>
      <c r="V448" s="185">
        <v>575000000</v>
      </c>
      <c r="W448" s="185"/>
      <c r="X448" s="185"/>
      <c r="Y448" s="185"/>
      <c r="Z448" s="185"/>
      <c r="AA448" s="185"/>
      <c r="AB448" s="135"/>
      <c r="AC448" s="185">
        <v>575000000</v>
      </c>
      <c r="AD448" s="185"/>
      <c r="AE448" s="185"/>
      <c r="AF448" s="185"/>
      <c r="AG448" s="185"/>
      <c r="AH448" s="185"/>
      <c r="AI448" s="87"/>
      <c r="AJ448" s="100"/>
      <c r="AK448" s="155" t="s">
        <v>716</v>
      </c>
      <c r="AL448" s="155"/>
      <c r="AM448" s="215"/>
      <c r="AN448" s="215"/>
      <c r="AU448" s="215"/>
      <c r="BB448" s="417"/>
      <c r="BC448" s="418"/>
      <c r="BD448" s="185" t="e">
        <f>#REF!</f>
        <v>#REF!</v>
      </c>
      <c r="BE448" s="185"/>
      <c r="BF448" s="185"/>
      <c r="BG448" s="185"/>
      <c r="BH448" s="185"/>
      <c r="BI448" s="185"/>
      <c r="BJ448" s="135"/>
      <c r="BK448" s="185" t="e">
        <f>#REF!</f>
        <v>#REF!</v>
      </c>
      <c r="BL448" s="185"/>
      <c r="BM448" s="185"/>
      <c r="BN448" s="185"/>
      <c r="BO448" s="185"/>
      <c r="BP448" s="185"/>
      <c r="BQ448" s="143"/>
    </row>
    <row r="449" spans="1:69" ht="15" customHeight="1">
      <c r="A449" s="87"/>
      <c r="C449" s="155" t="s">
        <v>717</v>
      </c>
      <c r="D449" s="215"/>
      <c r="E449" s="215"/>
      <c r="F449" s="215"/>
      <c r="M449" s="215"/>
      <c r="T449" s="416"/>
      <c r="U449" s="393"/>
      <c r="V449" s="185">
        <v>142000000</v>
      </c>
      <c r="W449" s="185"/>
      <c r="X449" s="185"/>
      <c r="Y449" s="185"/>
      <c r="Z449" s="185"/>
      <c r="AA449" s="185"/>
      <c r="AB449" s="135"/>
      <c r="AC449" s="185">
        <v>747433340</v>
      </c>
      <c r="AD449" s="185"/>
      <c r="AE449" s="185"/>
      <c r="AF449" s="185"/>
      <c r="AG449" s="185"/>
      <c r="AH449" s="185"/>
      <c r="AI449" s="87"/>
      <c r="AJ449" s="100"/>
      <c r="AK449" s="155" t="s">
        <v>718</v>
      </c>
      <c r="AL449" s="155"/>
      <c r="AM449" s="215"/>
      <c r="AN449" s="215"/>
      <c r="AU449" s="215"/>
      <c r="BB449" s="417"/>
      <c r="BC449" s="418"/>
      <c r="BD449" s="185">
        <f>V449</f>
        <v>142000000</v>
      </c>
      <c r="BE449" s="185"/>
      <c r="BF449" s="185"/>
      <c r="BG449" s="185"/>
      <c r="BH449" s="185"/>
      <c r="BI449" s="185"/>
      <c r="BJ449" s="135"/>
      <c r="BK449" s="185">
        <f>AC449</f>
        <v>747433340</v>
      </c>
      <c r="BL449" s="185"/>
      <c r="BM449" s="185"/>
      <c r="BN449" s="185"/>
      <c r="BO449" s="185"/>
      <c r="BP449" s="185"/>
      <c r="BQ449" s="143"/>
    </row>
    <row r="450" spans="1:68" ht="15" customHeight="1">
      <c r="A450" s="87">
        <f>IF(B450&lt;&gt;"",COUNTIF($B$8:B450,"."),"")</f>
      </c>
      <c r="C450" s="155" t="s">
        <v>719</v>
      </c>
      <c r="D450" s="215"/>
      <c r="E450" s="215"/>
      <c r="F450" s="215"/>
      <c r="M450" s="215"/>
      <c r="T450" s="393"/>
      <c r="U450" s="393"/>
      <c r="V450" s="185">
        <v>2609610800</v>
      </c>
      <c r="W450" s="185"/>
      <c r="X450" s="185"/>
      <c r="Y450" s="185"/>
      <c r="Z450" s="185"/>
      <c r="AA450" s="185"/>
      <c r="AC450" s="185">
        <v>2609610800</v>
      </c>
      <c r="AD450" s="185"/>
      <c r="AE450" s="185"/>
      <c r="AF450" s="185"/>
      <c r="AG450" s="185"/>
      <c r="AH450" s="185"/>
      <c r="AI450" s="87"/>
      <c r="AJ450" s="100"/>
      <c r="AK450" s="155"/>
      <c r="AL450" s="215"/>
      <c r="AM450" s="215"/>
      <c r="AN450" s="215"/>
      <c r="AU450" s="215"/>
      <c r="BB450" s="393"/>
      <c r="BC450" s="393"/>
      <c r="BD450" s="160"/>
      <c r="BE450" s="160"/>
      <c r="BF450" s="160"/>
      <c r="BG450" s="160"/>
      <c r="BH450" s="160"/>
      <c r="BI450" s="160"/>
      <c r="BK450" s="419"/>
      <c r="BL450" s="419"/>
      <c r="BM450" s="419"/>
      <c r="BN450" s="419"/>
      <c r="BO450" s="419"/>
      <c r="BP450" s="419"/>
    </row>
    <row r="451" spans="1:75" s="162" customFormat="1" ht="15" customHeight="1" thickBot="1">
      <c r="A451" s="87">
        <f>IF(B451&lt;&gt;"",COUNTIF($B$8:B451,"."),"")</f>
      </c>
      <c r="B451" s="134"/>
      <c r="C451" s="161" t="s">
        <v>504</v>
      </c>
      <c r="D451" s="221"/>
      <c r="E451" s="221"/>
      <c r="F451" s="221"/>
      <c r="G451" s="221"/>
      <c r="H451" s="221"/>
      <c r="I451" s="221"/>
      <c r="J451" s="221"/>
      <c r="K451" s="221"/>
      <c r="L451" s="221"/>
      <c r="M451" s="221"/>
      <c r="N451" s="221"/>
      <c r="O451" s="221"/>
      <c r="P451" s="221"/>
      <c r="Q451" s="221"/>
      <c r="R451" s="221"/>
      <c r="S451" s="221"/>
      <c r="T451" s="221"/>
      <c r="U451" s="221"/>
      <c r="V451" s="163">
        <f>V448+V449+V450</f>
        <v>3326610800</v>
      </c>
      <c r="W451" s="163"/>
      <c r="X451" s="163"/>
      <c r="Y451" s="163"/>
      <c r="Z451" s="163"/>
      <c r="AA451" s="163"/>
      <c r="AB451" s="221"/>
      <c r="AC451" s="163">
        <f>AC448+AC449+AC450</f>
        <v>3932044140</v>
      </c>
      <c r="AD451" s="163"/>
      <c r="AE451" s="163"/>
      <c r="AF451" s="163"/>
      <c r="AG451" s="163"/>
      <c r="AH451" s="163"/>
      <c r="AI451" s="87"/>
      <c r="AJ451" s="100"/>
      <c r="AK451" s="161" t="s">
        <v>505</v>
      </c>
      <c r="AL451" s="221"/>
      <c r="AM451" s="221"/>
      <c r="AN451" s="221"/>
      <c r="AO451" s="221"/>
      <c r="AP451" s="221"/>
      <c r="AQ451" s="221"/>
      <c r="AR451" s="221"/>
      <c r="AS451" s="221"/>
      <c r="AT451" s="221"/>
      <c r="AU451" s="221"/>
      <c r="AV451" s="221"/>
      <c r="AW451" s="221"/>
      <c r="AX451" s="221"/>
      <c r="AY451" s="221"/>
      <c r="AZ451" s="221"/>
      <c r="BA451" s="221"/>
      <c r="BB451" s="221"/>
      <c r="BC451" s="221"/>
      <c r="BD451" s="163" t="e">
        <f>#REF!+#REF!+BD448+BD449</f>
        <v>#REF!</v>
      </c>
      <c r="BE451" s="163"/>
      <c r="BF451" s="163"/>
      <c r="BG451" s="163"/>
      <c r="BH451" s="163"/>
      <c r="BI451" s="163"/>
      <c r="BJ451" s="221"/>
      <c r="BK451" s="163" t="e">
        <f>#REF!+#REF!+BK448+BK449</f>
        <v>#REF!</v>
      </c>
      <c r="BL451" s="163"/>
      <c r="BM451" s="163"/>
      <c r="BN451" s="163"/>
      <c r="BO451" s="163"/>
      <c r="BP451" s="163"/>
      <c r="BQ451" s="137"/>
      <c r="BR451" s="101"/>
      <c r="BS451" s="101"/>
      <c r="BT451" s="137"/>
      <c r="BU451" s="137"/>
      <c r="BV451" s="137"/>
      <c r="BW451" s="137"/>
    </row>
    <row r="452" spans="1:75" ht="15" customHeight="1" hidden="1" outlineLevel="1" thickTop="1">
      <c r="A452" s="87">
        <f>IF(B452&lt;&gt;"",COUNTIF($B$8:B452,"."),"")</f>
      </c>
      <c r="B452" s="134">
        <f>IF(AND(AC473=0,AC464=0),"",".")</f>
      </c>
      <c r="C452" s="134" t="s">
        <v>663</v>
      </c>
      <c r="D452" s="215"/>
      <c r="E452" s="215"/>
      <c r="F452" s="215"/>
      <c r="G452" s="215"/>
      <c r="H452" s="215"/>
      <c r="I452" s="215"/>
      <c r="J452" s="215"/>
      <c r="K452" s="215"/>
      <c r="L452" s="215"/>
      <c r="M452" s="215"/>
      <c r="N452" s="215"/>
      <c r="O452" s="215"/>
      <c r="P452" s="215"/>
      <c r="Q452" s="215"/>
      <c r="R452" s="215"/>
      <c r="S452" s="215"/>
      <c r="T452" s="215"/>
      <c r="U452" s="215"/>
      <c r="AH452" s="135"/>
      <c r="AI452" s="87">
        <f>A452</f>
      </c>
      <c r="AJ452" s="100">
        <f>B452</f>
      </c>
      <c r="AK452" s="134" t="s">
        <v>664</v>
      </c>
      <c r="AL452" s="215"/>
      <c r="AM452" s="215"/>
      <c r="AN452" s="215"/>
      <c r="AO452" s="215"/>
      <c r="AP452" s="215"/>
      <c r="AQ452" s="215"/>
      <c r="AR452" s="215"/>
      <c r="AS452" s="215"/>
      <c r="AT452" s="215"/>
      <c r="AU452" s="215"/>
      <c r="AV452" s="215"/>
      <c r="AW452" s="215"/>
      <c r="AX452" s="215"/>
      <c r="AY452" s="215"/>
      <c r="AZ452" s="215"/>
      <c r="BA452" s="215"/>
      <c r="BB452" s="215"/>
      <c r="BC452" s="215"/>
      <c r="BV452" s="136"/>
      <c r="BW452" s="136"/>
    </row>
    <row r="453" spans="1:75" ht="15" customHeight="1" hidden="1" outlineLevel="1">
      <c r="A453" s="87">
        <f>IF(B453&lt;&gt;"",COUNTIF($B$8:B453,"."),"")</f>
      </c>
      <c r="C453" s="134"/>
      <c r="D453" s="215"/>
      <c r="E453" s="215"/>
      <c r="F453" s="215"/>
      <c r="G453" s="215"/>
      <c r="H453" s="215"/>
      <c r="I453" s="215"/>
      <c r="J453" s="215"/>
      <c r="K453" s="215"/>
      <c r="L453" s="215"/>
      <c r="M453" s="215"/>
      <c r="N453" s="215"/>
      <c r="O453" s="215"/>
      <c r="P453" s="215"/>
      <c r="Q453" s="215"/>
      <c r="R453" s="215"/>
      <c r="S453" s="215"/>
      <c r="T453" s="215"/>
      <c r="U453" s="215"/>
      <c r="AH453" s="192" t="s">
        <v>618</v>
      </c>
      <c r="AI453" s="87"/>
      <c r="AJ453" s="100"/>
      <c r="AK453" s="134"/>
      <c r="AL453" s="215"/>
      <c r="AM453" s="215"/>
      <c r="AN453" s="215"/>
      <c r="AO453" s="215"/>
      <c r="AP453" s="215"/>
      <c r="AQ453" s="215"/>
      <c r="AR453" s="215"/>
      <c r="AS453" s="215"/>
      <c r="AT453" s="215"/>
      <c r="AU453" s="215"/>
      <c r="AV453" s="215"/>
      <c r="AW453" s="215"/>
      <c r="AX453" s="215"/>
      <c r="AY453" s="215"/>
      <c r="AZ453" s="215"/>
      <c r="BA453" s="215"/>
      <c r="BB453" s="215"/>
      <c r="BC453" s="215"/>
      <c r="BP453" s="192" t="s">
        <v>619</v>
      </c>
      <c r="BV453" s="136"/>
      <c r="BW453" s="136"/>
    </row>
    <row r="454" spans="1:75" ht="15" customHeight="1" hidden="1" outlineLevel="1">
      <c r="A454" s="87">
        <f>IF(B454&lt;&gt;"",COUNTIF($B$8:B454,"."),"")</f>
      </c>
      <c r="C454" s="420" t="s">
        <v>509</v>
      </c>
      <c r="D454" s="420"/>
      <c r="E454" s="420"/>
      <c r="F454" s="215"/>
      <c r="G454" s="215"/>
      <c r="H454" s="215"/>
      <c r="I454" s="215"/>
      <c r="J454" s="215"/>
      <c r="K454" s="215"/>
      <c r="L454" s="215"/>
      <c r="M454" s="215"/>
      <c r="N454" s="215"/>
      <c r="Q454" s="350" t="s">
        <v>605</v>
      </c>
      <c r="R454" s="350"/>
      <c r="S454" s="350"/>
      <c r="T454" s="350"/>
      <c r="U454" s="350"/>
      <c r="V454" s="350"/>
      <c r="W454" s="350" t="s">
        <v>621</v>
      </c>
      <c r="X454" s="350"/>
      <c r="Y454" s="350"/>
      <c r="Z454" s="350"/>
      <c r="AA454" s="350"/>
      <c r="AB454" s="350"/>
      <c r="AC454" s="350" t="s">
        <v>504</v>
      </c>
      <c r="AD454" s="350"/>
      <c r="AE454" s="350"/>
      <c r="AF454" s="350"/>
      <c r="AG454" s="350"/>
      <c r="AH454" s="350"/>
      <c r="AI454" s="87"/>
      <c r="AJ454" s="100"/>
      <c r="AK454" s="351" t="s">
        <v>623</v>
      </c>
      <c r="AL454" s="351"/>
      <c r="AM454" s="351"/>
      <c r="AN454" s="215"/>
      <c r="AO454" s="215"/>
      <c r="AP454" s="215"/>
      <c r="AQ454" s="215"/>
      <c r="AR454" s="215"/>
      <c r="AS454" s="215"/>
      <c r="AT454" s="215"/>
      <c r="AU454" s="215"/>
      <c r="AV454" s="215"/>
      <c r="AW454" s="350" t="s">
        <v>345</v>
      </c>
      <c r="AX454" s="350"/>
      <c r="AY454" s="350"/>
      <c r="AZ454" s="350"/>
      <c r="BA454" s="350"/>
      <c r="BB454" s="350"/>
      <c r="BC454" s="215"/>
      <c r="BD454" s="350" t="s">
        <v>624</v>
      </c>
      <c r="BE454" s="350"/>
      <c r="BF454" s="350"/>
      <c r="BG454" s="350"/>
      <c r="BH454" s="350"/>
      <c r="BI454" s="350"/>
      <c r="BK454" s="350" t="s">
        <v>505</v>
      </c>
      <c r="BL454" s="350"/>
      <c r="BM454" s="350"/>
      <c r="BN454" s="350"/>
      <c r="BO454" s="350"/>
      <c r="BP454" s="350"/>
      <c r="BQ454" s="352"/>
      <c r="BV454" s="136"/>
      <c r="BW454" s="136"/>
    </row>
    <row r="455" spans="1:75" ht="15" customHeight="1" hidden="1" outlineLevel="1">
      <c r="A455" s="87">
        <f>IF(B455&lt;&gt;"",COUNTIF($B$8:B455,"."),"")</f>
      </c>
      <c r="C455" s="386"/>
      <c r="D455" s="386"/>
      <c r="E455" s="386"/>
      <c r="F455" s="363"/>
      <c r="G455" s="363"/>
      <c r="H455" s="363"/>
      <c r="I455" s="363"/>
      <c r="J455" s="363"/>
      <c r="K455" s="363"/>
      <c r="L455" s="363"/>
      <c r="M455" s="363"/>
      <c r="N455" s="215"/>
      <c r="Q455" s="353"/>
      <c r="R455" s="353"/>
      <c r="S455" s="353"/>
      <c r="T455" s="353"/>
      <c r="U455" s="353"/>
      <c r="V455" s="353"/>
      <c r="W455" s="353"/>
      <c r="X455" s="353"/>
      <c r="Y455" s="353"/>
      <c r="Z455" s="353"/>
      <c r="AA455" s="353"/>
      <c r="AB455" s="353"/>
      <c r="AC455" s="353"/>
      <c r="AD455" s="353"/>
      <c r="AE455" s="353"/>
      <c r="AF455" s="353"/>
      <c r="AG455" s="353"/>
      <c r="AH455" s="353"/>
      <c r="AI455" s="87"/>
      <c r="AJ455" s="100"/>
      <c r="AK455" s="355"/>
      <c r="AL455" s="355"/>
      <c r="AM455" s="355"/>
      <c r="AN455" s="363"/>
      <c r="AO455" s="363"/>
      <c r="AP455" s="363"/>
      <c r="AQ455" s="363"/>
      <c r="AR455" s="363"/>
      <c r="AS455" s="363"/>
      <c r="AT455" s="363"/>
      <c r="AU455" s="363"/>
      <c r="AV455" s="215"/>
      <c r="AW455" s="353"/>
      <c r="AX455" s="353"/>
      <c r="AY455" s="353"/>
      <c r="AZ455" s="353"/>
      <c r="BA455" s="353"/>
      <c r="BB455" s="353"/>
      <c r="BC455" s="215"/>
      <c r="BD455" s="353"/>
      <c r="BE455" s="353"/>
      <c r="BF455" s="353"/>
      <c r="BG455" s="353"/>
      <c r="BH455" s="353"/>
      <c r="BI455" s="353"/>
      <c r="BK455" s="353"/>
      <c r="BL455" s="353"/>
      <c r="BM455" s="353"/>
      <c r="BN455" s="353"/>
      <c r="BO455" s="353"/>
      <c r="BP455" s="353"/>
      <c r="BQ455" s="352"/>
      <c r="BV455" s="136"/>
      <c r="BW455" s="136"/>
    </row>
    <row r="456" spans="1:75" ht="15" customHeight="1" hidden="1" outlineLevel="1">
      <c r="A456" s="87">
        <f>IF(B456&lt;&gt;"",COUNTIF($B$8:B456,"."),"")</f>
      </c>
      <c r="C456" s="359" t="s">
        <v>625</v>
      </c>
      <c r="D456" s="107"/>
      <c r="E456" s="360"/>
      <c r="F456" s="363"/>
      <c r="G456" s="363"/>
      <c r="H456" s="363"/>
      <c r="I456" s="363"/>
      <c r="J456" s="363"/>
      <c r="K456" s="363"/>
      <c r="L456" s="363"/>
      <c r="M456" s="363"/>
      <c r="N456" s="361"/>
      <c r="O456" s="362"/>
      <c r="P456" s="362"/>
      <c r="Q456" s="363"/>
      <c r="R456" s="363"/>
      <c r="S456" s="363"/>
      <c r="T456" s="363"/>
      <c r="U456" s="363"/>
      <c r="V456" s="363"/>
      <c r="W456" s="363"/>
      <c r="X456" s="363"/>
      <c r="Y456" s="363"/>
      <c r="Z456" s="363"/>
      <c r="AA456" s="363"/>
      <c r="AB456" s="363"/>
      <c r="AC456" s="363"/>
      <c r="AD456" s="363"/>
      <c r="AE456" s="363"/>
      <c r="AF456" s="363"/>
      <c r="AG456" s="363"/>
      <c r="AH456" s="363"/>
      <c r="AI456" s="87"/>
      <c r="AJ456" s="100"/>
      <c r="AK456" s="359" t="s">
        <v>626</v>
      </c>
      <c r="AL456" s="107"/>
      <c r="AM456" s="360"/>
      <c r="AN456" s="363"/>
      <c r="AO456" s="363"/>
      <c r="AP456" s="363"/>
      <c r="AQ456" s="363"/>
      <c r="AR456" s="363"/>
      <c r="AS456" s="363"/>
      <c r="AT456" s="363"/>
      <c r="AU456" s="363"/>
      <c r="AV456" s="215"/>
      <c r="AW456" s="363"/>
      <c r="AX456" s="363"/>
      <c r="AY456" s="363"/>
      <c r="AZ456" s="363"/>
      <c r="BA456" s="363"/>
      <c r="BB456" s="363"/>
      <c r="BC456" s="215"/>
      <c r="BD456" s="363"/>
      <c r="BE456" s="363"/>
      <c r="BF456" s="363"/>
      <c r="BG456" s="363"/>
      <c r="BH456" s="363"/>
      <c r="BI456" s="363"/>
      <c r="BK456" s="363"/>
      <c r="BL456" s="363"/>
      <c r="BM456" s="363"/>
      <c r="BN456" s="363"/>
      <c r="BO456" s="363"/>
      <c r="BP456" s="363"/>
      <c r="BQ456" s="215"/>
      <c r="BV456" s="136"/>
      <c r="BW456" s="136"/>
    </row>
    <row r="457" spans="1:75" s="162" customFormat="1" ht="15" customHeight="1" hidden="1" outlineLevel="1">
      <c r="A457" s="87">
        <f>IF(B457&lt;&gt;"",COUNTIF($B$8:B457,"."),"")</f>
      </c>
      <c r="B457" s="134"/>
      <c r="C457" s="356" t="s">
        <v>665</v>
      </c>
      <c r="D457" s="357"/>
      <c r="E457" s="357"/>
      <c r="F457" s="221"/>
      <c r="G457" s="221"/>
      <c r="H457" s="221"/>
      <c r="I457" s="221"/>
      <c r="J457" s="221"/>
      <c r="K457" s="221"/>
      <c r="L457" s="221"/>
      <c r="M457" s="221"/>
      <c r="N457" s="221"/>
      <c r="Q457" s="366">
        <v>0</v>
      </c>
      <c r="R457" s="366"/>
      <c r="S457" s="366"/>
      <c r="T457" s="366"/>
      <c r="U457" s="366"/>
      <c r="V457" s="366"/>
      <c r="W457" s="366">
        <v>0</v>
      </c>
      <c r="X457" s="366"/>
      <c r="Y457" s="366"/>
      <c r="Z457" s="366"/>
      <c r="AA457" s="366"/>
      <c r="AB457" s="366"/>
      <c r="AC457" s="366">
        <f aca="true" t="shared" si="21" ref="AC457:AC464">SUM(Q457:AB457)</f>
        <v>0</v>
      </c>
      <c r="AD457" s="366"/>
      <c r="AE457" s="366"/>
      <c r="AF457" s="366"/>
      <c r="AG457" s="366"/>
      <c r="AH457" s="366"/>
      <c r="AI457" s="87"/>
      <c r="AJ457" s="100"/>
      <c r="AK457" s="356" t="s">
        <v>628</v>
      </c>
      <c r="AL457" s="357"/>
      <c r="AM457" s="357"/>
      <c r="AN457" s="221"/>
      <c r="AO457" s="221"/>
      <c r="AP457" s="221"/>
      <c r="AQ457" s="221"/>
      <c r="AR457" s="221"/>
      <c r="AS457" s="221"/>
      <c r="AT457" s="221"/>
      <c r="AU457" s="221"/>
      <c r="AV457" s="221"/>
      <c r="AW457" s="366">
        <f aca="true" t="shared" si="22" ref="AW457:AW464">Q457</f>
        <v>0</v>
      </c>
      <c r="AX457" s="366"/>
      <c r="AY457" s="366"/>
      <c r="AZ457" s="366"/>
      <c r="BA457" s="366"/>
      <c r="BB457" s="366"/>
      <c r="BC457" s="221"/>
      <c r="BD457" s="366">
        <f aca="true" t="shared" si="23" ref="BD457:BD464">W457</f>
        <v>0</v>
      </c>
      <c r="BE457" s="366"/>
      <c r="BF457" s="366"/>
      <c r="BG457" s="366"/>
      <c r="BH457" s="366"/>
      <c r="BI457" s="366"/>
      <c r="BJ457" s="137"/>
      <c r="BK457" s="366">
        <f aca="true" t="shared" si="24" ref="BK457:BK464">AC457</f>
        <v>0</v>
      </c>
      <c r="BL457" s="366"/>
      <c r="BM457" s="366"/>
      <c r="BN457" s="366"/>
      <c r="BO457" s="366"/>
      <c r="BP457" s="366"/>
      <c r="BQ457" s="99"/>
      <c r="BR457" s="101"/>
      <c r="BS457" s="101"/>
      <c r="BT457" s="137"/>
      <c r="BU457" s="137"/>
      <c r="BV457" s="137"/>
      <c r="BW457" s="137"/>
    </row>
    <row r="458" spans="1:75" ht="15" customHeight="1" hidden="1" outlineLevel="1">
      <c r="A458" s="87">
        <f>IF(B458&lt;&gt;"",COUNTIF($B$8:B458,"."),"")</f>
      </c>
      <c r="C458" s="356" t="s">
        <v>666</v>
      </c>
      <c r="D458" s="357"/>
      <c r="E458" s="358"/>
      <c r="F458" s="215"/>
      <c r="G458" s="215"/>
      <c r="H458" s="215"/>
      <c r="I458" s="215"/>
      <c r="J458" s="215"/>
      <c r="K458" s="215"/>
      <c r="L458" s="215"/>
      <c r="M458" s="215"/>
      <c r="N458" s="215"/>
      <c r="Q458" s="185">
        <f>SUM(Q459:V460)</f>
        <v>0</v>
      </c>
      <c r="R458" s="185"/>
      <c r="S458" s="185"/>
      <c r="T458" s="185"/>
      <c r="U458" s="185"/>
      <c r="V458" s="185"/>
      <c r="W458" s="185">
        <f>SUM(W459:AB460)</f>
        <v>0</v>
      </c>
      <c r="X458" s="185"/>
      <c r="Y458" s="185"/>
      <c r="Z458" s="185"/>
      <c r="AA458" s="185"/>
      <c r="AB458" s="185"/>
      <c r="AC458" s="185">
        <f t="shared" si="21"/>
        <v>0</v>
      </c>
      <c r="AD458" s="185"/>
      <c r="AE458" s="185"/>
      <c r="AF458" s="185"/>
      <c r="AG458" s="185"/>
      <c r="AH458" s="185"/>
      <c r="AI458" s="87"/>
      <c r="AJ458" s="100"/>
      <c r="AK458" s="356" t="s">
        <v>630</v>
      </c>
      <c r="AL458" s="357"/>
      <c r="AM458" s="358"/>
      <c r="AN458" s="215"/>
      <c r="AO458" s="215"/>
      <c r="AP458" s="215"/>
      <c r="AQ458" s="215"/>
      <c r="AR458" s="215"/>
      <c r="AS458" s="215"/>
      <c r="AT458" s="215"/>
      <c r="AU458" s="215"/>
      <c r="AV458" s="215"/>
      <c r="AW458" s="185">
        <f t="shared" si="22"/>
        <v>0</v>
      </c>
      <c r="AX458" s="185"/>
      <c r="AY458" s="185"/>
      <c r="AZ458" s="185"/>
      <c r="BA458" s="185"/>
      <c r="BB458" s="185"/>
      <c r="BC458" s="215"/>
      <c r="BD458" s="185">
        <f t="shared" si="23"/>
        <v>0</v>
      </c>
      <c r="BE458" s="185"/>
      <c r="BF458" s="185"/>
      <c r="BG458" s="185"/>
      <c r="BH458" s="185"/>
      <c r="BI458" s="185"/>
      <c r="BK458" s="185">
        <f t="shared" si="24"/>
        <v>0</v>
      </c>
      <c r="BL458" s="185"/>
      <c r="BM458" s="185"/>
      <c r="BN458" s="185"/>
      <c r="BO458" s="185"/>
      <c r="BP458" s="185"/>
      <c r="BQ458" s="143"/>
      <c r="BV458" s="136"/>
      <c r="BW458" s="136"/>
    </row>
    <row r="459" spans="1:75" ht="15" customHeight="1" hidden="1" outlineLevel="1">
      <c r="A459" s="87">
        <f>IF(B459&lt;&gt;"",COUNTIF($B$8:B459,"."),"")</f>
      </c>
      <c r="C459" s="370" t="s">
        <v>667</v>
      </c>
      <c r="D459" s="93"/>
      <c r="E459" s="369"/>
      <c r="F459" s="215"/>
      <c r="G459" s="215"/>
      <c r="H459" s="215"/>
      <c r="I459" s="215"/>
      <c r="J459" s="215"/>
      <c r="K459" s="215"/>
      <c r="L459" s="215"/>
      <c r="M459" s="215"/>
      <c r="N459" s="215"/>
      <c r="Q459" s="185">
        <v>0</v>
      </c>
      <c r="R459" s="185"/>
      <c r="S459" s="185"/>
      <c r="T459" s="185"/>
      <c r="U459" s="185"/>
      <c r="V459" s="185"/>
      <c r="W459" s="185">
        <v>0</v>
      </c>
      <c r="X459" s="185"/>
      <c r="Y459" s="185"/>
      <c r="Z459" s="185"/>
      <c r="AA459" s="185"/>
      <c r="AB459" s="185"/>
      <c r="AC459" s="185">
        <f t="shared" si="21"/>
        <v>0</v>
      </c>
      <c r="AD459" s="185"/>
      <c r="AE459" s="185"/>
      <c r="AF459" s="185"/>
      <c r="AG459" s="185"/>
      <c r="AH459" s="185"/>
      <c r="AI459" s="87"/>
      <c r="AJ459" s="100"/>
      <c r="AK459" s="370" t="s">
        <v>668</v>
      </c>
      <c r="AL459" s="93"/>
      <c r="AM459" s="369"/>
      <c r="AN459" s="215"/>
      <c r="AO459" s="215"/>
      <c r="AP459" s="215"/>
      <c r="AQ459" s="215"/>
      <c r="AR459" s="215"/>
      <c r="AS459" s="215"/>
      <c r="AT459" s="215"/>
      <c r="AU459" s="215"/>
      <c r="AV459" s="215"/>
      <c r="AW459" s="185">
        <f t="shared" si="22"/>
        <v>0</v>
      </c>
      <c r="AX459" s="185"/>
      <c r="AY459" s="185"/>
      <c r="AZ459" s="185"/>
      <c r="BA459" s="185"/>
      <c r="BB459" s="185"/>
      <c r="BC459" s="215"/>
      <c r="BD459" s="185">
        <f t="shared" si="23"/>
        <v>0</v>
      </c>
      <c r="BE459" s="185"/>
      <c r="BF459" s="185"/>
      <c r="BG459" s="185"/>
      <c r="BH459" s="185"/>
      <c r="BI459" s="185"/>
      <c r="BK459" s="185">
        <f t="shared" si="24"/>
        <v>0</v>
      </c>
      <c r="BL459" s="185"/>
      <c r="BM459" s="185"/>
      <c r="BN459" s="185"/>
      <c r="BO459" s="185"/>
      <c r="BP459" s="185"/>
      <c r="BQ459" s="143"/>
      <c r="BV459" s="136"/>
      <c r="BW459" s="136"/>
    </row>
    <row r="460" spans="1:75" ht="15" customHeight="1" hidden="1" outlineLevel="1">
      <c r="A460" s="87">
        <f>IF(B460&lt;&gt;"",COUNTIF($B$8:B460,"."),"")</f>
      </c>
      <c r="C460" s="370" t="s">
        <v>633</v>
      </c>
      <c r="D460" s="93"/>
      <c r="E460" s="369"/>
      <c r="F460" s="215"/>
      <c r="G460" s="215"/>
      <c r="H460" s="215"/>
      <c r="I460" s="215"/>
      <c r="J460" s="215"/>
      <c r="K460" s="215"/>
      <c r="L460" s="215"/>
      <c r="M460" s="215"/>
      <c r="N460" s="215"/>
      <c r="Q460" s="185">
        <v>0</v>
      </c>
      <c r="R460" s="185"/>
      <c r="S460" s="185"/>
      <c r="T460" s="185"/>
      <c r="U460" s="185"/>
      <c r="V460" s="185"/>
      <c r="W460" s="185">
        <v>0</v>
      </c>
      <c r="X460" s="185"/>
      <c r="Y460" s="185"/>
      <c r="Z460" s="185"/>
      <c r="AA460" s="185"/>
      <c r="AB460" s="185"/>
      <c r="AC460" s="185">
        <f t="shared" si="21"/>
        <v>0</v>
      </c>
      <c r="AD460" s="185"/>
      <c r="AE460" s="185"/>
      <c r="AF460" s="185"/>
      <c r="AG460" s="185"/>
      <c r="AH460" s="185"/>
      <c r="AI460" s="87"/>
      <c r="AJ460" s="100"/>
      <c r="AK460" s="370" t="s">
        <v>634</v>
      </c>
      <c r="AL460" s="93"/>
      <c r="AM460" s="369"/>
      <c r="AN460" s="215"/>
      <c r="AO460" s="215"/>
      <c r="AP460" s="215"/>
      <c r="AQ460" s="215"/>
      <c r="AR460" s="215"/>
      <c r="AS460" s="215"/>
      <c r="AT460" s="215"/>
      <c r="AU460" s="215"/>
      <c r="AV460" s="215"/>
      <c r="AW460" s="185">
        <f t="shared" si="22"/>
        <v>0</v>
      </c>
      <c r="AX460" s="185"/>
      <c r="AY460" s="185"/>
      <c r="AZ460" s="185"/>
      <c r="BA460" s="185"/>
      <c r="BB460" s="185"/>
      <c r="BC460" s="215"/>
      <c r="BD460" s="185">
        <f t="shared" si="23"/>
        <v>0</v>
      </c>
      <c r="BE460" s="185"/>
      <c r="BF460" s="185"/>
      <c r="BG460" s="185"/>
      <c r="BH460" s="185"/>
      <c r="BI460" s="185"/>
      <c r="BK460" s="185">
        <f t="shared" si="24"/>
        <v>0</v>
      </c>
      <c r="BL460" s="185"/>
      <c r="BM460" s="185"/>
      <c r="BN460" s="185"/>
      <c r="BO460" s="185"/>
      <c r="BP460" s="185"/>
      <c r="BQ460" s="143"/>
      <c r="BV460" s="136"/>
      <c r="BW460" s="136"/>
    </row>
    <row r="461" spans="1:75" ht="15" customHeight="1" hidden="1" outlineLevel="1">
      <c r="A461" s="87">
        <f>IF(B461&lt;&gt;"",COUNTIF($B$8:B461,"."),"")</f>
      </c>
      <c r="C461" s="356" t="s">
        <v>669</v>
      </c>
      <c r="D461" s="357"/>
      <c r="E461" s="358"/>
      <c r="F461" s="215"/>
      <c r="G461" s="215"/>
      <c r="H461" s="215"/>
      <c r="I461" s="215"/>
      <c r="J461" s="215"/>
      <c r="K461" s="215"/>
      <c r="L461" s="215"/>
      <c r="M461" s="215"/>
      <c r="N461" s="215"/>
      <c r="Q461" s="185">
        <f>SUM(Q462:V463)</f>
        <v>0</v>
      </c>
      <c r="R461" s="185"/>
      <c r="S461" s="185"/>
      <c r="T461" s="185"/>
      <c r="U461" s="185"/>
      <c r="V461" s="185"/>
      <c r="W461" s="185">
        <f>SUM(W462:AB463)</f>
        <v>0</v>
      </c>
      <c r="X461" s="185"/>
      <c r="Y461" s="185"/>
      <c r="Z461" s="185"/>
      <c r="AA461" s="185"/>
      <c r="AB461" s="185"/>
      <c r="AC461" s="185">
        <f t="shared" si="21"/>
        <v>0</v>
      </c>
      <c r="AD461" s="185"/>
      <c r="AE461" s="185"/>
      <c r="AF461" s="185"/>
      <c r="AG461" s="185"/>
      <c r="AH461" s="185"/>
      <c r="AI461" s="87"/>
      <c r="AJ461" s="100"/>
      <c r="AK461" s="356" t="s">
        <v>636</v>
      </c>
      <c r="AL461" s="357"/>
      <c r="AM461" s="358"/>
      <c r="AN461" s="215"/>
      <c r="AO461" s="215"/>
      <c r="AP461" s="215"/>
      <c r="AQ461" s="215"/>
      <c r="AR461" s="215"/>
      <c r="AS461" s="215"/>
      <c r="AT461" s="215"/>
      <c r="AU461" s="215"/>
      <c r="AV461" s="215"/>
      <c r="AW461" s="185">
        <f t="shared" si="22"/>
        <v>0</v>
      </c>
      <c r="AX461" s="185"/>
      <c r="AY461" s="185"/>
      <c r="AZ461" s="185"/>
      <c r="BA461" s="185"/>
      <c r="BB461" s="185"/>
      <c r="BC461" s="215"/>
      <c r="BD461" s="185">
        <f t="shared" si="23"/>
        <v>0</v>
      </c>
      <c r="BE461" s="185"/>
      <c r="BF461" s="185"/>
      <c r="BG461" s="185"/>
      <c r="BH461" s="185"/>
      <c r="BI461" s="185"/>
      <c r="BK461" s="185">
        <f t="shared" si="24"/>
        <v>0</v>
      </c>
      <c r="BL461" s="185"/>
      <c r="BM461" s="185"/>
      <c r="BN461" s="185"/>
      <c r="BO461" s="185"/>
      <c r="BP461" s="185"/>
      <c r="BQ461" s="143"/>
      <c r="BV461" s="136"/>
      <c r="BW461" s="136"/>
    </row>
    <row r="462" spans="1:75" ht="15" customHeight="1" hidden="1" outlineLevel="1">
      <c r="A462" s="87">
        <f>IF(B462&lt;&gt;"",COUNTIF($B$8:B462,"."),"")</f>
      </c>
      <c r="C462" s="370" t="s">
        <v>670</v>
      </c>
      <c r="D462" s="93"/>
      <c r="E462" s="369"/>
      <c r="F462" s="215"/>
      <c r="G462" s="215"/>
      <c r="H462" s="215"/>
      <c r="I462" s="215"/>
      <c r="J462" s="215"/>
      <c r="K462" s="215"/>
      <c r="L462" s="215"/>
      <c r="M462" s="215"/>
      <c r="N462" s="215"/>
      <c r="Q462" s="185">
        <v>0</v>
      </c>
      <c r="R462" s="185"/>
      <c r="S462" s="185"/>
      <c r="T462" s="185"/>
      <c r="U462" s="185"/>
      <c r="V462" s="185"/>
      <c r="W462" s="185">
        <v>0</v>
      </c>
      <c r="X462" s="185"/>
      <c r="Y462" s="185"/>
      <c r="Z462" s="185"/>
      <c r="AA462" s="185"/>
      <c r="AB462" s="185"/>
      <c r="AC462" s="185">
        <f t="shared" si="21"/>
        <v>0</v>
      </c>
      <c r="AD462" s="185"/>
      <c r="AE462" s="185"/>
      <c r="AF462" s="185"/>
      <c r="AG462" s="185"/>
      <c r="AH462" s="185"/>
      <c r="AI462" s="87"/>
      <c r="AJ462" s="100"/>
      <c r="AK462" s="370" t="s">
        <v>671</v>
      </c>
      <c r="AL462" s="93"/>
      <c r="AM462" s="369"/>
      <c r="AN462" s="215"/>
      <c r="AO462" s="215"/>
      <c r="AP462" s="215"/>
      <c r="AQ462" s="215"/>
      <c r="AR462" s="215"/>
      <c r="AS462" s="215"/>
      <c r="AT462" s="215"/>
      <c r="AU462" s="215"/>
      <c r="AV462" s="215"/>
      <c r="AW462" s="185">
        <f t="shared" si="22"/>
        <v>0</v>
      </c>
      <c r="AX462" s="185"/>
      <c r="AY462" s="185"/>
      <c r="AZ462" s="185"/>
      <c r="BA462" s="185"/>
      <c r="BB462" s="185"/>
      <c r="BC462" s="215"/>
      <c r="BD462" s="185">
        <f t="shared" si="23"/>
        <v>0</v>
      </c>
      <c r="BE462" s="185"/>
      <c r="BF462" s="185"/>
      <c r="BG462" s="185"/>
      <c r="BH462" s="185"/>
      <c r="BI462" s="185"/>
      <c r="BK462" s="185">
        <f t="shared" si="24"/>
        <v>0</v>
      </c>
      <c r="BL462" s="185"/>
      <c r="BM462" s="185"/>
      <c r="BN462" s="185"/>
      <c r="BO462" s="185"/>
      <c r="BP462" s="185"/>
      <c r="BQ462" s="143"/>
      <c r="BV462" s="136"/>
      <c r="BW462" s="136"/>
    </row>
    <row r="463" spans="1:75" ht="15" customHeight="1" hidden="1" outlineLevel="1">
      <c r="A463" s="87">
        <f>IF(B463&lt;&gt;"",COUNTIF($B$8:B463,"."),"")</f>
      </c>
      <c r="C463" s="370" t="s">
        <v>639</v>
      </c>
      <c r="D463" s="93"/>
      <c r="E463" s="369"/>
      <c r="F463" s="215"/>
      <c r="G463" s="215"/>
      <c r="H463" s="215"/>
      <c r="I463" s="215"/>
      <c r="J463" s="215"/>
      <c r="K463" s="215"/>
      <c r="L463" s="215"/>
      <c r="M463" s="215"/>
      <c r="N463" s="215"/>
      <c r="Q463" s="185">
        <v>0</v>
      </c>
      <c r="R463" s="185"/>
      <c r="S463" s="185"/>
      <c r="T463" s="185"/>
      <c r="U463" s="185"/>
      <c r="V463" s="185"/>
      <c r="W463" s="185">
        <v>0</v>
      </c>
      <c r="X463" s="185"/>
      <c r="Y463" s="185"/>
      <c r="Z463" s="185"/>
      <c r="AA463" s="185"/>
      <c r="AB463" s="185"/>
      <c r="AC463" s="185">
        <f t="shared" si="21"/>
        <v>0</v>
      </c>
      <c r="AD463" s="185"/>
      <c r="AE463" s="185"/>
      <c r="AF463" s="185"/>
      <c r="AG463" s="185"/>
      <c r="AH463" s="185"/>
      <c r="AI463" s="87"/>
      <c r="AJ463" s="100"/>
      <c r="AK463" s="370" t="s">
        <v>634</v>
      </c>
      <c r="AL463" s="93"/>
      <c r="AM463" s="369"/>
      <c r="AN463" s="215"/>
      <c r="AO463" s="215"/>
      <c r="AP463" s="215"/>
      <c r="AQ463" s="215"/>
      <c r="AR463" s="215"/>
      <c r="AS463" s="215"/>
      <c r="AT463" s="215"/>
      <c r="AU463" s="215"/>
      <c r="AV463" s="215"/>
      <c r="AW463" s="185">
        <f t="shared" si="22"/>
        <v>0</v>
      </c>
      <c r="AX463" s="185"/>
      <c r="AY463" s="185"/>
      <c r="AZ463" s="185"/>
      <c r="BA463" s="185"/>
      <c r="BB463" s="185"/>
      <c r="BC463" s="215"/>
      <c r="BD463" s="185">
        <f t="shared" si="23"/>
        <v>0</v>
      </c>
      <c r="BE463" s="185"/>
      <c r="BF463" s="185"/>
      <c r="BG463" s="185"/>
      <c r="BH463" s="185"/>
      <c r="BI463" s="185"/>
      <c r="BK463" s="185">
        <f t="shared" si="24"/>
        <v>0</v>
      </c>
      <c r="BL463" s="185"/>
      <c r="BM463" s="185"/>
      <c r="BN463" s="185"/>
      <c r="BO463" s="185"/>
      <c r="BP463" s="185"/>
      <c r="BQ463" s="143"/>
      <c r="BV463" s="136"/>
      <c r="BW463" s="136"/>
    </row>
    <row r="464" spans="1:75" s="162" customFormat="1" ht="15" customHeight="1" hidden="1" outlineLevel="1">
      <c r="A464" s="87">
        <f>IF(B464&lt;&gt;"",COUNTIF($B$8:B464,"."),"")</f>
      </c>
      <c r="B464" s="134"/>
      <c r="C464" s="373" t="s">
        <v>672</v>
      </c>
      <c r="D464" s="232"/>
      <c r="E464" s="232"/>
      <c r="F464" s="232"/>
      <c r="G464" s="232"/>
      <c r="H464" s="232"/>
      <c r="I464" s="232"/>
      <c r="J464" s="232"/>
      <c r="K464" s="232"/>
      <c r="L464" s="232"/>
      <c r="M464" s="221"/>
      <c r="N464" s="221"/>
      <c r="Q464" s="236">
        <f>Q457+Q458-Q461</f>
        <v>0</v>
      </c>
      <c r="R464" s="374"/>
      <c r="S464" s="374"/>
      <c r="T464" s="374"/>
      <c r="U464" s="374"/>
      <c r="V464" s="374"/>
      <c r="W464" s="374">
        <f>W457+W458-W461</f>
        <v>0</v>
      </c>
      <c r="X464" s="374"/>
      <c r="Y464" s="374"/>
      <c r="Z464" s="374"/>
      <c r="AA464" s="374"/>
      <c r="AB464" s="374"/>
      <c r="AC464" s="374">
        <f t="shared" si="21"/>
        <v>0</v>
      </c>
      <c r="AD464" s="374"/>
      <c r="AE464" s="374"/>
      <c r="AF464" s="374"/>
      <c r="AG464" s="374"/>
      <c r="AH464" s="374"/>
      <c r="AI464" s="87"/>
      <c r="AJ464" s="100"/>
      <c r="AK464" s="359" t="s">
        <v>641</v>
      </c>
      <c r="AL464" s="107"/>
      <c r="AM464" s="107"/>
      <c r="AN464" s="232"/>
      <c r="AO464" s="232"/>
      <c r="AP464" s="232"/>
      <c r="AQ464" s="232"/>
      <c r="AR464" s="232"/>
      <c r="AS464" s="232"/>
      <c r="AT464" s="232"/>
      <c r="AU464" s="232"/>
      <c r="AV464" s="221"/>
      <c r="AW464" s="374">
        <f t="shared" si="22"/>
        <v>0</v>
      </c>
      <c r="AX464" s="374"/>
      <c r="AY464" s="374"/>
      <c r="AZ464" s="374"/>
      <c r="BA464" s="374"/>
      <c r="BB464" s="374"/>
      <c r="BC464" s="221"/>
      <c r="BD464" s="374">
        <f t="shared" si="23"/>
        <v>0</v>
      </c>
      <c r="BE464" s="374"/>
      <c r="BF464" s="374"/>
      <c r="BG464" s="374"/>
      <c r="BH464" s="374"/>
      <c r="BI464" s="374"/>
      <c r="BJ464" s="137"/>
      <c r="BK464" s="374">
        <f t="shared" si="24"/>
        <v>0</v>
      </c>
      <c r="BL464" s="374"/>
      <c r="BM464" s="374"/>
      <c r="BN464" s="374"/>
      <c r="BO464" s="374"/>
      <c r="BP464" s="374"/>
      <c r="BQ464" s="99"/>
      <c r="BR464" s="101"/>
      <c r="BS464" s="101"/>
      <c r="BT464" s="137"/>
      <c r="BU464" s="137"/>
      <c r="BV464" s="137"/>
      <c r="BW464" s="137"/>
    </row>
    <row r="465" spans="1:75" ht="15" customHeight="1" hidden="1" outlineLevel="1">
      <c r="A465" s="87">
        <f>IF(B465&lt;&gt;"",COUNTIF($B$8:B465,"."),"")</f>
      </c>
      <c r="C465" s="359" t="s">
        <v>642</v>
      </c>
      <c r="D465" s="107"/>
      <c r="E465" s="360"/>
      <c r="F465" s="363"/>
      <c r="G465" s="363"/>
      <c r="H465" s="363"/>
      <c r="I465" s="363"/>
      <c r="J465" s="363"/>
      <c r="K465" s="363"/>
      <c r="L465" s="363"/>
      <c r="M465" s="361"/>
      <c r="N465" s="361"/>
      <c r="O465" s="362"/>
      <c r="P465" s="362"/>
      <c r="Q465" s="421"/>
      <c r="R465" s="160"/>
      <c r="S465" s="160"/>
      <c r="T465" s="160"/>
      <c r="U465" s="160"/>
      <c r="V465" s="160"/>
      <c r="W465" s="160"/>
      <c r="X465" s="160"/>
      <c r="Y465" s="160"/>
      <c r="Z465" s="160"/>
      <c r="AA465" s="160"/>
      <c r="AB465" s="160"/>
      <c r="AC465" s="160"/>
      <c r="AD465" s="160"/>
      <c r="AE465" s="160"/>
      <c r="AF465" s="160"/>
      <c r="AG465" s="160"/>
      <c r="AH465" s="160"/>
      <c r="AI465" s="87"/>
      <c r="AJ465" s="100"/>
      <c r="AK465" s="359" t="s">
        <v>643</v>
      </c>
      <c r="AL465" s="107"/>
      <c r="AM465" s="360"/>
      <c r="AN465" s="363"/>
      <c r="AO465" s="363"/>
      <c r="AP465" s="363"/>
      <c r="AQ465" s="363"/>
      <c r="AR465" s="363"/>
      <c r="AS465" s="363"/>
      <c r="AT465" s="363"/>
      <c r="AU465" s="363"/>
      <c r="AV465" s="215"/>
      <c r="AW465" s="363"/>
      <c r="AX465" s="363"/>
      <c r="AY465" s="363"/>
      <c r="AZ465" s="363"/>
      <c r="BA465" s="363"/>
      <c r="BB465" s="363"/>
      <c r="BC465" s="215"/>
      <c r="BD465" s="363"/>
      <c r="BE465" s="363"/>
      <c r="BF465" s="363"/>
      <c r="BG465" s="363"/>
      <c r="BH465" s="363"/>
      <c r="BI465" s="363"/>
      <c r="BK465" s="160"/>
      <c r="BL465" s="160"/>
      <c r="BM465" s="160"/>
      <c r="BN465" s="160"/>
      <c r="BO465" s="160"/>
      <c r="BP465" s="160"/>
      <c r="BV465" s="136"/>
      <c r="BW465" s="136"/>
    </row>
    <row r="466" spans="1:75" s="162" customFormat="1" ht="15" customHeight="1" hidden="1" outlineLevel="1">
      <c r="A466" s="87">
        <f>IF(B466&lt;&gt;"",COUNTIF($B$8:B466,"."),"")</f>
      </c>
      <c r="B466" s="134"/>
      <c r="C466" s="356" t="s">
        <v>665</v>
      </c>
      <c r="D466" s="357"/>
      <c r="E466" s="357"/>
      <c r="F466" s="221"/>
      <c r="G466" s="221"/>
      <c r="H466" s="221"/>
      <c r="I466" s="221"/>
      <c r="J466" s="221"/>
      <c r="K466" s="221"/>
      <c r="L466" s="221"/>
      <c r="M466" s="221"/>
      <c r="N466" s="221"/>
      <c r="Q466" s="366">
        <v>0</v>
      </c>
      <c r="R466" s="366"/>
      <c r="S466" s="366"/>
      <c r="T466" s="366"/>
      <c r="U466" s="366"/>
      <c r="V466" s="366"/>
      <c r="W466" s="366">
        <v>0</v>
      </c>
      <c r="X466" s="366"/>
      <c r="Y466" s="366"/>
      <c r="Z466" s="366"/>
      <c r="AA466" s="366"/>
      <c r="AB466" s="366"/>
      <c r="AC466" s="366">
        <f aca="true" t="shared" si="25" ref="AC466:AC473">SUM(Q466:AB466)</f>
        <v>0</v>
      </c>
      <c r="AD466" s="366"/>
      <c r="AE466" s="366"/>
      <c r="AF466" s="366"/>
      <c r="AG466" s="366"/>
      <c r="AH466" s="366"/>
      <c r="AI466" s="87"/>
      <c r="AJ466" s="100"/>
      <c r="AK466" s="356" t="s">
        <v>628</v>
      </c>
      <c r="AL466" s="357"/>
      <c r="AM466" s="357"/>
      <c r="AN466" s="221"/>
      <c r="AO466" s="221"/>
      <c r="AP466" s="221"/>
      <c r="AQ466" s="221"/>
      <c r="AR466" s="221"/>
      <c r="AS466" s="221"/>
      <c r="AT466" s="221"/>
      <c r="AU466" s="221"/>
      <c r="AV466" s="221"/>
      <c r="AW466" s="366">
        <f aca="true" t="shared" si="26" ref="AW466:AW473">Q466</f>
        <v>0</v>
      </c>
      <c r="AX466" s="366"/>
      <c r="AY466" s="366"/>
      <c r="AZ466" s="366"/>
      <c r="BA466" s="366"/>
      <c r="BB466" s="366"/>
      <c r="BC466" s="221"/>
      <c r="BD466" s="366">
        <f aca="true" t="shared" si="27" ref="BD466:BD473">W466</f>
        <v>0</v>
      </c>
      <c r="BE466" s="366"/>
      <c r="BF466" s="366"/>
      <c r="BG466" s="366"/>
      <c r="BH466" s="366"/>
      <c r="BI466" s="366"/>
      <c r="BJ466" s="137"/>
      <c r="BK466" s="366">
        <f aca="true" t="shared" si="28" ref="BK466:BK473">AC466</f>
        <v>0</v>
      </c>
      <c r="BL466" s="366"/>
      <c r="BM466" s="366"/>
      <c r="BN466" s="366"/>
      <c r="BO466" s="366"/>
      <c r="BP466" s="366"/>
      <c r="BQ466" s="99"/>
      <c r="BR466" s="101"/>
      <c r="BS466" s="101"/>
      <c r="BT466" s="137"/>
      <c r="BU466" s="137"/>
      <c r="BV466" s="137"/>
      <c r="BW466" s="137"/>
    </row>
    <row r="467" spans="1:75" s="162" customFormat="1" ht="15" customHeight="1" hidden="1" outlineLevel="1">
      <c r="A467" s="87">
        <f>IF(B467&lt;&gt;"",COUNTIF($B$8:B467,"."),"")</f>
      </c>
      <c r="B467" s="134"/>
      <c r="C467" s="371" t="s">
        <v>666</v>
      </c>
      <c r="D467" s="357"/>
      <c r="E467" s="376"/>
      <c r="F467" s="221"/>
      <c r="G467" s="221"/>
      <c r="H467" s="221"/>
      <c r="I467" s="221"/>
      <c r="J467" s="221"/>
      <c r="K467" s="221"/>
      <c r="L467" s="221"/>
      <c r="M467" s="221"/>
      <c r="N467" s="221"/>
      <c r="Q467" s="236">
        <f>SUM(Q468:V469)</f>
        <v>0</v>
      </c>
      <c r="R467" s="236"/>
      <c r="S467" s="236"/>
      <c r="T467" s="236"/>
      <c r="U467" s="236"/>
      <c r="V467" s="236"/>
      <c r="W467" s="236">
        <f>SUM(W468:AB469)</f>
        <v>0</v>
      </c>
      <c r="X467" s="236"/>
      <c r="Y467" s="236"/>
      <c r="Z467" s="236"/>
      <c r="AA467" s="236"/>
      <c r="AB467" s="236"/>
      <c r="AC467" s="236">
        <f t="shared" si="25"/>
        <v>0</v>
      </c>
      <c r="AD467" s="236"/>
      <c r="AE467" s="236"/>
      <c r="AF467" s="236"/>
      <c r="AG467" s="236"/>
      <c r="AH467" s="236"/>
      <c r="AI467" s="87"/>
      <c r="AJ467" s="100"/>
      <c r="AK467" s="371" t="s">
        <v>630</v>
      </c>
      <c r="AL467" s="357"/>
      <c r="AM467" s="376"/>
      <c r="AN467" s="221"/>
      <c r="AO467" s="221"/>
      <c r="AP467" s="221"/>
      <c r="AQ467" s="221"/>
      <c r="AR467" s="221"/>
      <c r="AS467" s="221"/>
      <c r="AT467" s="221"/>
      <c r="AU467" s="221"/>
      <c r="AV467" s="221"/>
      <c r="AW467" s="236">
        <f t="shared" si="26"/>
        <v>0</v>
      </c>
      <c r="AX467" s="236"/>
      <c r="AY467" s="236"/>
      <c r="AZ467" s="236"/>
      <c r="BA467" s="236"/>
      <c r="BB467" s="236"/>
      <c r="BC467" s="221"/>
      <c r="BD467" s="236">
        <f t="shared" si="27"/>
        <v>0</v>
      </c>
      <c r="BE467" s="236"/>
      <c r="BF467" s="236"/>
      <c r="BG467" s="236"/>
      <c r="BH467" s="236"/>
      <c r="BI467" s="236"/>
      <c r="BJ467" s="137"/>
      <c r="BK467" s="236">
        <f t="shared" si="28"/>
        <v>0</v>
      </c>
      <c r="BL467" s="236"/>
      <c r="BM467" s="236"/>
      <c r="BN467" s="236"/>
      <c r="BO467" s="236"/>
      <c r="BP467" s="236"/>
      <c r="BQ467" s="99"/>
      <c r="BR467" s="101"/>
      <c r="BS467" s="101"/>
      <c r="BT467" s="137"/>
      <c r="BU467" s="137"/>
      <c r="BV467" s="137"/>
      <c r="BW467" s="137"/>
    </row>
    <row r="468" spans="1:75" ht="15" customHeight="1" hidden="1" outlineLevel="1">
      <c r="A468" s="87">
        <f>IF(B468&lt;&gt;"",COUNTIF($B$8:B468,"."),"")</f>
      </c>
      <c r="C468" s="370" t="s">
        <v>644</v>
      </c>
      <c r="D468" s="131"/>
      <c r="E468" s="131"/>
      <c r="F468" s="215"/>
      <c r="G468" s="215"/>
      <c r="H468" s="215"/>
      <c r="I468" s="215"/>
      <c r="J468" s="215"/>
      <c r="K468" s="215"/>
      <c r="L468" s="215"/>
      <c r="M468" s="215"/>
      <c r="N468" s="215"/>
      <c r="Q468" s="185">
        <v>0</v>
      </c>
      <c r="R468" s="185"/>
      <c r="S468" s="185"/>
      <c r="T468" s="185"/>
      <c r="U468" s="185"/>
      <c r="V468" s="185"/>
      <c r="W468" s="185">
        <v>0</v>
      </c>
      <c r="X468" s="185"/>
      <c r="Y468" s="185"/>
      <c r="Z468" s="185"/>
      <c r="AA468" s="185"/>
      <c r="AB468" s="185"/>
      <c r="AC468" s="185">
        <f t="shared" si="25"/>
        <v>0</v>
      </c>
      <c r="AD468" s="185"/>
      <c r="AE468" s="185"/>
      <c r="AF468" s="185"/>
      <c r="AG468" s="185"/>
      <c r="AH468" s="185"/>
      <c r="AI468" s="87"/>
      <c r="AJ468" s="100"/>
      <c r="AK468" s="370" t="s">
        <v>645</v>
      </c>
      <c r="AL468" s="131"/>
      <c r="AM468" s="131"/>
      <c r="AN468" s="215"/>
      <c r="AO468" s="215"/>
      <c r="AP468" s="215"/>
      <c r="AQ468" s="215"/>
      <c r="AR468" s="215"/>
      <c r="AS468" s="215"/>
      <c r="AT468" s="215"/>
      <c r="AU468" s="215"/>
      <c r="AV468" s="215"/>
      <c r="AW468" s="185">
        <f t="shared" si="26"/>
        <v>0</v>
      </c>
      <c r="AX468" s="185"/>
      <c r="AY468" s="185"/>
      <c r="AZ468" s="185"/>
      <c r="BA468" s="185"/>
      <c r="BB468" s="185"/>
      <c r="BC468" s="215"/>
      <c r="BD468" s="185">
        <f t="shared" si="27"/>
        <v>0</v>
      </c>
      <c r="BE468" s="185"/>
      <c r="BF468" s="185"/>
      <c r="BG468" s="185"/>
      <c r="BH468" s="185"/>
      <c r="BI468" s="185"/>
      <c r="BK468" s="185">
        <f t="shared" si="28"/>
        <v>0</v>
      </c>
      <c r="BL468" s="185"/>
      <c r="BM468" s="185"/>
      <c r="BN468" s="185"/>
      <c r="BO468" s="185"/>
      <c r="BP468" s="185"/>
      <c r="BQ468" s="143"/>
      <c r="BV468" s="136"/>
      <c r="BW468" s="136"/>
    </row>
    <row r="469" spans="1:75" ht="15" customHeight="1" hidden="1" outlineLevel="1">
      <c r="A469" s="87">
        <f>IF(B469&lt;&gt;"",COUNTIF($B$8:B469,"."),"")</f>
      </c>
      <c r="C469" s="370" t="s">
        <v>633</v>
      </c>
      <c r="D469" s="131"/>
      <c r="E469" s="131"/>
      <c r="F469" s="215"/>
      <c r="G469" s="215"/>
      <c r="H469" s="215"/>
      <c r="I469" s="215"/>
      <c r="J469" s="215"/>
      <c r="K469" s="215"/>
      <c r="L469" s="215"/>
      <c r="M469" s="215"/>
      <c r="N469" s="215"/>
      <c r="Q469" s="185">
        <v>0</v>
      </c>
      <c r="R469" s="185"/>
      <c r="S469" s="185"/>
      <c r="T469" s="185"/>
      <c r="U469" s="185"/>
      <c r="V469" s="185"/>
      <c r="W469" s="185">
        <v>0</v>
      </c>
      <c r="X469" s="185"/>
      <c r="Y469" s="185"/>
      <c r="Z469" s="185"/>
      <c r="AA469" s="185"/>
      <c r="AB469" s="185"/>
      <c r="AC469" s="185">
        <f t="shared" si="25"/>
        <v>0</v>
      </c>
      <c r="AD469" s="185"/>
      <c r="AE469" s="185"/>
      <c r="AF469" s="185"/>
      <c r="AG469" s="185"/>
      <c r="AH469" s="185"/>
      <c r="AI469" s="87"/>
      <c r="AJ469" s="100"/>
      <c r="AK469" s="370" t="s">
        <v>634</v>
      </c>
      <c r="AL469" s="131"/>
      <c r="AM469" s="131"/>
      <c r="AN469" s="215"/>
      <c r="AO469" s="215"/>
      <c r="AP469" s="215"/>
      <c r="AQ469" s="215"/>
      <c r="AR469" s="215"/>
      <c r="AS469" s="215"/>
      <c r="AT469" s="215"/>
      <c r="AU469" s="215"/>
      <c r="AV469" s="215"/>
      <c r="AW469" s="185">
        <f t="shared" si="26"/>
        <v>0</v>
      </c>
      <c r="AX469" s="185"/>
      <c r="AY469" s="185"/>
      <c r="AZ469" s="185"/>
      <c r="BA469" s="185"/>
      <c r="BB469" s="185"/>
      <c r="BC469" s="215"/>
      <c r="BD469" s="185">
        <f t="shared" si="27"/>
        <v>0</v>
      </c>
      <c r="BE469" s="185"/>
      <c r="BF469" s="185"/>
      <c r="BG469" s="185"/>
      <c r="BH469" s="185"/>
      <c r="BI469" s="185"/>
      <c r="BK469" s="185">
        <f t="shared" si="28"/>
        <v>0</v>
      </c>
      <c r="BL469" s="185"/>
      <c r="BM469" s="185"/>
      <c r="BN469" s="185"/>
      <c r="BO469" s="185"/>
      <c r="BP469" s="185"/>
      <c r="BQ469" s="143"/>
      <c r="BV469" s="136"/>
      <c r="BW469" s="136"/>
    </row>
    <row r="470" spans="1:75" s="162" customFormat="1" ht="15" customHeight="1" hidden="1" outlineLevel="1">
      <c r="A470" s="87">
        <f>IF(B470&lt;&gt;"",COUNTIF($B$8:B470,"."),"")</f>
      </c>
      <c r="B470" s="134"/>
      <c r="C470" s="371" t="s">
        <v>669</v>
      </c>
      <c r="D470" s="130"/>
      <c r="E470" s="130"/>
      <c r="F470" s="221"/>
      <c r="G470" s="221"/>
      <c r="H470" s="221"/>
      <c r="I470" s="221"/>
      <c r="J470" s="221"/>
      <c r="K470" s="221"/>
      <c r="L470" s="221"/>
      <c r="M470" s="221"/>
      <c r="N470" s="221"/>
      <c r="Q470" s="236">
        <f>SUM(Q471:V472)</f>
        <v>0</v>
      </c>
      <c r="R470" s="236"/>
      <c r="S470" s="236"/>
      <c r="T470" s="236"/>
      <c r="U470" s="236"/>
      <c r="V470" s="236"/>
      <c r="W470" s="236">
        <f>SUM(W471:AB472)</f>
        <v>0</v>
      </c>
      <c r="X470" s="236"/>
      <c r="Y470" s="236"/>
      <c r="Z470" s="236"/>
      <c r="AA470" s="236"/>
      <c r="AB470" s="236"/>
      <c r="AC470" s="236">
        <f t="shared" si="25"/>
        <v>0</v>
      </c>
      <c r="AD470" s="236"/>
      <c r="AE470" s="236"/>
      <c r="AF470" s="236"/>
      <c r="AG470" s="236"/>
      <c r="AH470" s="236"/>
      <c r="AI470" s="87"/>
      <c r="AJ470" s="100"/>
      <c r="AK470" s="371" t="s">
        <v>636</v>
      </c>
      <c r="AL470" s="130"/>
      <c r="AM470" s="130"/>
      <c r="AN470" s="221"/>
      <c r="AO470" s="221"/>
      <c r="AP470" s="221"/>
      <c r="AQ470" s="221"/>
      <c r="AR470" s="221"/>
      <c r="AS470" s="221"/>
      <c r="AT470" s="221"/>
      <c r="AU470" s="221"/>
      <c r="AV470" s="221"/>
      <c r="AW470" s="236">
        <f t="shared" si="26"/>
        <v>0</v>
      </c>
      <c r="AX470" s="236"/>
      <c r="AY470" s="236"/>
      <c r="AZ470" s="236"/>
      <c r="BA470" s="236"/>
      <c r="BB470" s="236"/>
      <c r="BC470" s="221"/>
      <c r="BD470" s="236">
        <f t="shared" si="27"/>
        <v>0</v>
      </c>
      <c r="BE470" s="236"/>
      <c r="BF470" s="236"/>
      <c r="BG470" s="236"/>
      <c r="BH470" s="236"/>
      <c r="BI470" s="236"/>
      <c r="BJ470" s="137"/>
      <c r="BK470" s="236">
        <f t="shared" si="28"/>
        <v>0</v>
      </c>
      <c r="BL470" s="236"/>
      <c r="BM470" s="236"/>
      <c r="BN470" s="236"/>
      <c r="BO470" s="236"/>
      <c r="BP470" s="236"/>
      <c r="BQ470" s="99"/>
      <c r="BR470" s="101"/>
      <c r="BS470" s="101"/>
      <c r="BT470" s="137"/>
      <c r="BU470" s="137"/>
      <c r="BV470" s="137"/>
      <c r="BW470" s="137"/>
    </row>
    <row r="471" spans="1:75" ht="15" customHeight="1" hidden="1" outlineLevel="1">
      <c r="A471" s="87">
        <f>IF(B471&lt;&gt;"",COUNTIF($B$8:B471,"."),"")</f>
      </c>
      <c r="C471" s="370" t="s">
        <v>670</v>
      </c>
      <c r="D471" s="131"/>
      <c r="E471" s="131"/>
      <c r="F471" s="215"/>
      <c r="G471" s="215"/>
      <c r="H471" s="215"/>
      <c r="I471" s="215"/>
      <c r="J471" s="215"/>
      <c r="K471" s="215"/>
      <c r="L471" s="215"/>
      <c r="M471" s="215"/>
      <c r="N471" s="215"/>
      <c r="Q471" s="185">
        <v>0</v>
      </c>
      <c r="R471" s="185"/>
      <c r="S471" s="185"/>
      <c r="T471" s="185"/>
      <c r="U471" s="185"/>
      <c r="V471" s="185"/>
      <c r="W471" s="185">
        <v>0</v>
      </c>
      <c r="X471" s="185"/>
      <c r="Y471" s="185"/>
      <c r="Z471" s="185"/>
      <c r="AA471" s="185"/>
      <c r="AB471" s="185"/>
      <c r="AC471" s="185">
        <f t="shared" si="25"/>
        <v>0</v>
      </c>
      <c r="AD471" s="185"/>
      <c r="AE471" s="185"/>
      <c r="AF471" s="185"/>
      <c r="AG471" s="185"/>
      <c r="AH471" s="185"/>
      <c r="AI471" s="87"/>
      <c r="AJ471" s="100"/>
      <c r="AK471" s="370" t="s">
        <v>671</v>
      </c>
      <c r="AL471" s="131"/>
      <c r="AM471" s="131"/>
      <c r="AN471" s="215"/>
      <c r="AO471" s="215"/>
      <c r="AP471" s="215"/>
      <c r="AQ471" s="215"/>
      <c r="AR471" s="215"/>
      <c r="AS471" s="215"/>
      <c r="AT471" s="215"/>
      <c r="AU471" s="215"/>
      <c r="AV471" s="215"/>
      <c r="AW471" s="185">
        <f t="shared" si="26"/>
        <v>0</v>
      </c>
      <c r="AX471" s="185"/>
      <c r="AY471" s="185"/>
      <c r="AZ471" s="185"/>
      <c r="BA471" s="185"/>
      <c r="BB471" s="185"/>
      <c r="BC471" s="215"/>
      <c r="BD471" s="185">
        <f t="shared" si="27"/>
        <v>0</v>
      </c>
      <c r="BE471" s="185"/>
      <c r="BF471" s="185"/>
      <c r="BG471" s="185"/>
      <c r="BH471" s="185"/>
      <c r="BI471" s="185"/>
      <c r="BK471" s="185">
        <f t="shared" si="28"/>
        <v>0</v>
      </c>
      <c r="BL471" s="185"/>
      <c r="BM471" s="185"/>
      <c r="BN471" s="185"/>
      <c r="BO471" s="185"/>
      <c r="BP471" s="185"/>
      <c r="BQ471" s="143"/>
      <c r="BV471" s="136"/>
      <c r="BW471" s="136"/>
    </row>
    <row r="472" spans="1:75" ht="15" customHeight="1" hidden="1" outlineLevel="1">
      <c r="A472" s="87">
        <f>IF(B472&lt;&gt;"",COUNTIF($B$8:B472,"."),"")</f>
      </c>
      <c r="C472" s="370" t="s">
        <v>639</v>
      </c>
      <c r="D472" s="131"/>
      <c r="E472" s="131"/>
      <c r="F472" s="215"/>
      <c r="G472" s="215"/>
      <c r="H472" s="215"/>
      <c r="I472" s="215"/>
      <c r="J472" s="215"/>
      <c r="K472" s="215"/>
      <c r="L472" s="215"/>
      <c r="M472" s="215"/>
      <c r="N472" s="215"/>
      <c r="Q472" s="185">
        <v>0</v>
      </c>
      <c r="R472" s="185"/>
      <c r="S472" s="185"/>
      <c r="T472" s="185"/>
      <c r="U472" s="185"/>
      <c r="V472" s="185"/>
      <c r="W472" s="185">
        <v>0</v>
      </c>
      <c r="X472" s="185"/>
      <c r="Y472" s="185"/>
      <c r="Z472" s="185"/>
      <c r="AA472" s="185"/>
      <c r="AB472" s="185"/>
      <c r="AC472" s="185">
        <f t="shared" si="25"/>
        <v>0</v>
      </c>
      <c r="AD472" s="185"/>
      <c r="AE472" s="185"/>
      <c r="AF472" s="185"/>
      <c r="AG472" s="185"/>
      <c r="AH472" s="185"/>
      <c r="AI472" s="87"/>
      <c r="AJ472" s="100"/>
      <c r="AK472" s="370" t="s">
        <v>634</v>
      </c>
      <c r="AL472" s="131"/>
      <c r="AM472" s="131"/>
      <c r="AN472" s="215"/>
      <c r="AO472" s="215"/>
      <c r="AP472" s="215"/>
      <c r="AQ472" s="215"/>
      <c r="AR472" s="215"/>
      <c r="AS472" s="215"/>
      <c r="AT472" s="215"/>
      <c r="AU472" s="215"/>
      <c r="AV472" s="215"/>
      <c r="AW472" s="185">
        <f t="shared" si="26"/>
        <v>0</v>
      </c>
      <c r="AX472" s="185"/>
      <c r="AY472" s="185"/>
      <c r="AZ472" s="185"/>
      <c r="BA472" s="185"/>
      <c r="BB472" s="185"/>
      <c r="BC472" s="215"/>
      <c r="BD472" s="185">
        <f t="shared" si="27"/>
        <v>0</v>
      </c>
      <c r="BE472" s="185"/>
      <c r="BF472" s="185"/>
      <c r="BG472" s="185"/>
      <c r="BH472" s="185"/>
      <c r="BI472" s="185"/>
      <c r="BK472" s="185">
        <f t="shared" si="28"/>
        <v>0</v>
      </c>
      <c r="BL472" s="185"/>
      <c r="BM472" s="185"/>
      <c r="BN472" s="185"/>
      <c r="BO472" s="185"/>
      <c r="BP472" s="185"/>
      <c r="BQ472" s="143"/>
      <c r="BV472" s="136"/>
      <c r="BW472" s="136"/>
    </row>
    <row r="473" spans="1:75" s="162" customFormat="1" ht="15" customHeight="1" hidden="1" outlineLevel="1">
      <c r="A473" s="87">
        <f>IF(B473&lt;&gt;"",COUNTIF($B$8:B473,"."),"")</f>
      </c>
      <c r="B473" s="134"/>
      <c r="C473" s="359" t="s">
        <v>672</v>
      </c>
      <c r="D473" s="107"/>
      <c r="E473" s="360"/>
      <c r="F473" s="232"/>
      <c r="G473" s="232"/>
      <c r="H473" s="232"/>
      <c r="I473" s="232"/>
      <c r="J473" s="232"/>
      <c r="K473" s="232"/>
      <c r="L473" s="232"/>
      <c r="M473" s="232"/>
      <c r="N473" s="221"/>
      <c r="Q473" s="374">
        <f>Q466+Q467-Q470</f>
        <v>0</v>
      </c>
      <c r="R473" s="374"/>
      <c r="S473" s="374"/>
      <c r="T473" s="374"/>
      <c r="U473" s="374"/>
      <c r="V473" s="374"/>
      <c r="W473" s="374">
        <f>W466+W467-W470</f>
        <v>0</v>
      </c>
      <c r="X473" s="374"/>
      <c r="Y473" s="374"/>
      <c r="Z473" s="374"/>
      <c r="AA473" s="374"/>
      <c r="AB473" s="374"/>
      <c r="AC473" s="374">
        <f t="shared" si="25"/>
        <v>0</v>
      </c>
      <c r="AD473" s="374"/>
      <c r="AE473" s="374"/>
      <c r="AF473" s="374"/>
      <c r="AG473" s="374"/>
      <c r="AH473" s="374"/>
      <c r="AI473" s="87"/>
      <c r="AJ473" s="100"/>
      <c r="AK473" s="359" t="s">
        <v>641</v>
      </c>
      <c r="AL473" s="107"/>
      <c r="AM473" s="360"/>
      <c r="AN473" s="232"/>
      <c r="AO473" s="232"/>
      <c r="AP473" s="232"/>
      <c r="AQ473" s="232"/>
      <c r="AR473" s="232"/>
      <c r="AS473" s="232"/>
      <c r="AT473" s="232"/>
      <c r="AU473" s="232"/>
      <c r="AV473" s="221"/>
      <c r="AW473" s="374">
        <f t="shared" si="26"/>
        <v>0</v>
      </c>
      <c r="AX473" s="374"/>
      <c r="AY473" s="374"/>
      <c r="AZ473" s="374"/>
      <c r="BA473" s="374"/>
      <c r="BB473" s="374"/>
      <c r="BC473" s="221"/>
      <c r="BD473" s="374">
        <f t="shared" si="27"/>
        <v>0</v>
      </c>
      <c r="BE473" s="374"/>
      <c r="BF473" s="374"/>
      <c r="BG473" s="374"/>
      <c r="BH473" s="374"/>
      <c r="BI473" s="374"/>
      <c r="BJ473" s="137"/>
      <c r="BK473" s="374">
        <f t="shared" si="28"/>
        <v>0</v>
      </c>
      <c r="BL473" s="374"/>
      <c r="BM473" s="374"/>
      <c r="BN473" s="374"/>
      <c r="BO473" s="374"/>
      <c r="BP473" s="374"/>
      <c r="BQ473" s="99"/>
      <c r="BR473" s="101"/>
      <c r="BS473" s="101"/>
      <c r="BT473" s="137"/>
      <c r="BU473" s="137"/>
      <c r="BV473" s="137"/>
      <c r="BW473" s="137"/>
    </row>
    <row r="474" spans="1:75" ht="15" customHeight="1" hidden="1" outlineLevel="1">
      <c r="A474" s="87">
        <f>IF(B474&lt;&gt;"",COUNTIF($B$8:B474,"."),"")</f>
      </c>
      <c r="C474" s="359" t="s">
        <v>646</v>
      </c>
      <c r="D474" s="107"/>
      <c r="E474" s="360"/>
      <c r="F474" s="363"/>
      <c r="G474" s="363"/>
      <c r="H474" s="363"/>
      <c r="I474" s="363"/>
      <c r="J474" s="363"/>
      <c r="K474" s="363"/>
      <c r="L474" s="363"/>
      <c r="M474" s="363"/>
      <c r="N474" s="361"/>
      <c r="O474" s="362"/>
      <c r="P474" s="362"/>
      <c r="Q474" s="160"/>
      <c r="R474" s="160"/>
      <c r="S474" s="160"/>
      <c r="T474" s="160"/>
      <c r="U474" s="160"/>
      <c r="V474" s="160"/>
      <c r="W474" s="160"/>
      <c r="X474" s="160"/>
      <c r="Y474" s="160"/>
      <c r="Z474" s="160"/>
      <c r="AA474" s="160"/>
      <c r="AB474" s="160"/>
      <c r="AC474" s="160"/>
      <c r="AD474" s="160"/>
      <c r="AE474" s="160"/>
      <c r="AF474" s="160"/>
      <c r="AG474" s="160"/>
      <c r="AH474" s="160"/>
      <c r="AI474" s="87"/>
      <c r="AJ474" s="100"/>
      <c r="AK474" s="359" t="s">
        <v>647</v>
      </c>
      <c r="AL474" s="107"/>
      <c r="AM474" s="360"/>
      <c r="AN474" s="363"/>
      <c r="AO474" s="363"/>
      <c r="AP474" s="363"/>
      <c r="AQ474" s="363"/>
      <c r="AR474" s="363"/>
      <c r="AS474" s="363"/>
      <c r="AT474" s="363"/>
      <c r="AU474" s="363"/>
      <c r="AV474" s="215"/>
      <c r="AW474" s="363"/>
      <c r="AX474" s="363"/>
      <c r="AY474" s="363"/>
      <c r="AZ474" s="363"/>
      <c r="BA474" s="363"/>
      <c r="BB474" s="363"/>
      <c r="BC474" s="215"/>
      <c r="BD474" s="363"/>
      <c r="BE474" s="363"/>
      <c r="BF474" s="363"/>
      <c r="BG474" s="363"/>
      <c r="BH474" s="363"/>
      <c r="BI474" s="363"/>
      <c r="BK474" s="160"/>
      <c r="BL474" s="160"/>
      <c r="BM474" s="160"/>
      <c r="BN474" s="160"/>
      <c r="BO474" s="160"/>
      <c r="BP474" s="160"/>
      <c r="BV474" s="136"/>
      <c r="BW474" s="136"/>
    </row>
    <row r="475" spans="1:75" s="162" customFormat="1" ht="15" customHeight="1" hidden="1" outlineLevel="1">
      <c r="A475" s="87">
        <f>IF(B475&lt;&gt;"",COUNTIF($B$8:B475,"."),"")</f>
      </c>
      <c r="B475" s="134"/>
      <c r="C475" s="371" t="s">
        <v>673</v>
      </c>
      <c r="D475" s="357"/>
      <c r="E475" s="357"/>
      <c r="F475" s="221"/>
      <c r="G475" s="221"/>
      <c r="H475" s="221"/>
      <c r="I475" s="221"/>
      <c r="J475" s="221"/>
      <c r="K475" s="221"/>
      <c r="L475" s="221"/>
      <c r="M475" s="221"/>
      <c r="N475" s="221"/>
      <c r="Q475" s="236">
        <f>Q457-Q466</f>
        <v>0</v>
      </c>
      <c r="R475" s="236"/>
      <c r="S475" s="236"/>
      <c r="T475" s="236"/>
      <c r="U475" s="236"/>
      <c r="V475" s="236"/>
      <c r="W475" s="236">
        <f>W457-W466</f>
        <v>0</v>
      </c>
      <c r="X475" s="236"/>
      <c r="Y475" s="236"/>
      <c r="Z475" s="236"/>
      <c r="AA475" s="236"/>
      <c r="AB475" s="236"/>
      <c r="AC475" s="236">
        <f>SUM(Q475:AB475)</f>
        <v>0</v>
      </c>
      <c r="AD475" s="236"/>
      <c r="AE475" s="236"/>
      <c r="AF475" s="236"/>
      <c r="AG475" s="236"/>
      <c r="AH475" s="236"/>
      <c r="AI475" s="87"/>
      <c r="AJ475" s="100"/>
      <c r="AK475" s="371" t="s">
        <v>649</v>
      </c>
      <c r="AL475" s="357"/>
      <c r="AM475" s="357"/>
      <c r="AN475" s="221"/>
      <c r="AO475" s="221"/>
      <c r="AP475" s="221"/>
      <c r="AQ475" s="221"/>
      <c r="AR475" s="221"/>
      <c r="AS475" s="221"/>
      <c r="AT475" s="221"/>
      <c r="AU475" s="221"/>
      <c r="AV475" s="221"/>
      <c r="AW475" s="236">
        <f>Q475</f>
        <v>0</v>
      </c>
      <c r="AX475" s="236"/>
      <c r="AY475" s="236"/>
      <c r="AZ475" s="236"/>
      <c r="BA475" s="236"/>
      <c r="BB475" s="236"/>
      <c r="BC475" s="221"/>
      <c r="BD475" s="236">
        <f>W475</f>
        <v>0</v>
      </c>
      <c r="BE475" s="236"/>
      <c r="BF475" s="236"/>
      <c r="BG475" s="236"/>
      <c r="BH475" s="236"/>
      <c r="BI475" s="236"/>
      <c r="BJ475" s="137"/>
      <c r="BK475" s="236">
        <f>AC475</f>
        <v>0</v>
      </c>
      <c r="BL475" s="236"/>
      <c r="BM475" s="236"/>
      <c r="BN475" s="236"/>
      <c r="BO475" s="236"/>
      <c r="BP475" s="236"/>
      <c r="BQ475" s="99"/>
      <c r="BR475" s="101"/>
      <c r="BS475" s="101"/>
      <c r="BT475" s="137"/>
      <c r="BU475" s="137"/>
      <c r="BV475" s="137"/>
      <c r="BW475" s="137"/>
    </row>
    <row r="476" spans="1:75" s="162" customFormat="1" ht="15" customHeight="1" hidden="1" outlineLevel="1" thickBot="1">
      <c r="A476" s="87">
        <f>IF(B476&lt;&gt;"",COUNTIF($B$8:B476,"."),"")</f>
      </c>
      <c r="B476" s="134"/>
      <c r="C476" s="380" t="s">
        <v>674</v>
      </c>
      <c r="D476" s="422"/>
      <c r="E476" s="422"/>
      <c r="F476" s="422"/>
      <c r="G476" s="422"/>
      <c r="H476" s="422"/>
      <c r="I476" s="422"/>
      <c r="J476" s="422"/>
      <c r="K476" s="422"/>
      <c r="L476" s="422"/>
      <c r="M476" s="422"/>
      <c r="N476" s="423"/>
      <c r="O476" s="424"/>
      <c r="P476" s="424"/>
      <c r="Q476" s="381">
        <f>Q464-Q473</f>
        <v>0</v>
      </c>
      <c r="R476" s="381"/>
      <c r="S476" s="381"/>
      <c r="T476" s="381"/>
      <c r="U476" s="381"/>
      <c r="V476" s="381"/>
      <c r="W476" s="381">
        <f>W464-W473</f>
        <v>0</v>
      </c>
      <c r="X476" s="381"/>
      <c r="Y476" s="381"/>
      <c r="Z476" s="381"/>
      <c r="AA476" s="381"/>
      <c r="AB476" s="381"/>
      <c r="AC476" s="381">
        <f>SUM(Q476:AB476)</f>
        <v>0</v>
      </c>
      <c r="AD476" s="381"/>
      <c r="AE476" s="381"/>
      <c r="AF476" s="381"/>
      <c r="AG476" s="381"/>
      <c r="AH476" s="381"/>
      <c r="AI476" s="87"/>
      <c r="AJ476" s="100"/>
      <c r="AK476" s="423" t="s">
        <v>651</v>
      </c>
      <c r="AL476" s="423"/>
      <c r="AM476" s="423"/>
      <c r="AN476" s="423"/>
      <c r="AO476" s="423"/>
      <c r="AP476" s="423"/>
      <c r="AQ476" s="423"/>
      <c r="AR476" s="423"/>
      <c r="AS476" s="423"/>
      <c r="AT476" s="423"/>
      <c r="AU476" s="423"/>
      <c r="AV476" s="356"/>
      <c r="AW476" s="381">
        <f>Q476</f>
        <v>0</v>
      </c>
      <c r="AX476" s="381"/>
      <c r="AY476" s="381"/>
      <c r="AZ476" s="381"/>
      <c r="BA476" s="381"/>
      <c r="BB476" s="381"/>
      <c r="BC476" s="221"/>
      <c r="BD476" s="381">
        <f>W476</f>
        <v>0</v>
      </c>
      <c r="BE476" s="381"/>
      <c r="BF476" s="381"/>
      <c r="BG476" s="381"/>
      <c r="BH476" s="381"/>
      <c r="BI476" s="381"/>
      <c r="BJ476" s="137"/>
      <c r="BK476" s="381">
        <f>AC476</f>
        <v>0</v>
      </c>
      <c r="BL476" s="381"/>
      <c r="BM476" s="381"/>
      <c r="BN476" s="381"/>
      <c r="BO476" s="381"/>
      <c r="BP476" s="381"/>
      <c r="BQ476" s="99"/>
      <c r="BR476" s="101"/>
      <c r="BS476" s="101"/>
      <c r="BT476" s="137"/>
      <c r="BU476" s="137"/>
      <c r="BV476" s="137"/>
      <c r="BW476" s="137"/>
    </row>
    <row r="477" spans="1:75" ht="15" customHeight="1" hidden="1" outlineLevel="1" thickTop="1">
      <c r="A477" s="87">
        <f>IF(B477&lt;&gt;"",COUNTIF($B$8:B477,"."),"")</f>
      </c>
      <c r="D477" s="215"/>
      <c r="E477" s="215"/>
      <c r="F477" s="215"/>
      <c r="G477" s="215"/>
      <c r="H477" s="215"/>
      <c r="I477" s="215"/>
      <c r="J477" s="215"/>
      <c r="K477" s="215"/>
      <c r="L477" s="215"/>
      <c r="M477" s="215"/>
      <c r="N477" s="215"/>
      <c r="O477" s="215"/>
      <c r="P477" s="215"/>
      <c r="Q477" s="215"/>
      <c r="R477" s="215"/>
      <c r="S477" s="215"/>
      <c r="T477" s="215"/>
      <c r="U477" s="215"/>
      <c r="AI477" s="87"/>
      <c r="AJ477" s="100"/>
      <c r="AL477" s="215"/>
      <c r="AM477" s="215"/>
      <c r="AN477" s="215"/>
      <c r="AO477" s="215"/>
      <c r="AP477" s="215"/>
      <c r="AQ477" s="215"/>
      <c r="AR477" s="215"/>
      <c r="AS477" s="215"/>
      <c r="AT477" s="215"/>
      <c r="AU477" s="215"/>
      <c r="AV477" s="215"/>
      <c r="AW477" s="215"/>
      <c r="AX477" s="215"/>
      <c r="AY477" s="215"/>
      <c r="AZ477" s="215"/>
      <c r="BA477" s="215"/>
      <c r="BB477" s="215"/>
      <c r="BC477" s="215"/>
      <c r="BV477" s="136"/>
      <c r="BW477" s="136"/>
    </row>
    <row r="478" spans="1:75" s="162" customFormat="1" ht="15" customHeight="1" hidden="1" outlineLevel="1">
      <c r="A478" s="87">
        <f>IF(B478&lt;&gt;"",COUNTIF($B$8:B478,"."),"")</f>
      </c>
      <c r="B478" s="134"/>
      <c r="C478" s="356"/>
      <c r="D478" s="356"/>
      <c r="E478" s="356"/>
      <c r="F478" s="356"/>
      <c r="G478" s="356"/>
      <c r="H478" s="99"/>
      <c r="I478" s="99"/>
      <c r="J478" s="99"/>
      <c r="K478" s="99"/>
      <c r="L478" s="99"/>
      <c r="M478" s="99"/>
      <c r="N478" s="356"/>
      <c r="O478" s="99"/>
      <c r="P478" s="99"/>
      <c r="Q478" s="99"/>
      <c r="R478" s="99"/>
      <c r="S478" s="99"/>
      <c r="T478" s="99"/>
      <c r="U478" s="221"/>
      <c r="V478" s="99"/>
      <c r="W478" s="99"/>
      <c r="X478" s="99"/>
      <c r="Y478" s="99"/>
      <c r="Z478" s="99"/>
      <c r="AA478" s="99"/>
      <c r="AB478" s="137"/>
      <c r="AC478" s="99"/>
      <c r="AD478" s="99"/>
      <c r="AE478" s="99"/>
      <c r="AF478" s="99"/>
      <c r="AG478" s="99"/>
      <c r="AH478" s="99"/>
      <c r="AI478" s="87"/>
      <c r="AJ478" s="100"/>
      <c r="AK478" s="356"/>
      <c r="AL478" s="356"/>
      <c r="AM478" s="356"/>
      <c r="AN478" s="356"/>
      <c r="AO478" s="356"/>
      <c r="AP478" s="99"/>
      <c r="AQ478" s="99"/>
      <c r="AR478" s="99"/>
      <c r="AS478" s="99"/>
      <c r="AT478" s="99"/>
      <c r="AU478" s="99"/>
      <c r="AV478" s="356"/>
      <c r="AW478" s="99"/>
      <c r="AX478" s="99"/>
      <c r="AY478" s="99"/>
      <c r="AZ478" s="99"/>
      <c r="BA478" s="99"/>
      <c r="BB478" s="99"/>
      <c r="BC478" s="221"/>
      <c r="BD478" s="99"/>
      <c r="BE478" s="99"/>
      <c r="BF478" s="99"/>
      <c r="BG478" s="99"/>
      <c r="BH478" s="99"/>
      <c r="BI478" s="99"/>
      <c r="BJ478" s="137"/>
      <c r="BK478" s="99"/>
      <c r="BL478" s="99"/>
      <c r="BM478" s="99"/>
      <c r="BN478" s="99"/>
      <c r="BO478" s="99"/>
      <c r="BP478" s="99"/>
      <c r="BQ478" s="99"/>
      <c r="BR478" s="101"/>
      <c r="BS478" s="101"/>
      <c r="BT478" s="137"/>
      <c r="BU478" s="137"/>
      <c r="BV478" s="137"/>
      <c r="BW478" s="137"/>
    </row>
    <row r="479" spans="1:55" ht="15" customHeight="1" hidden="1" outlineLevel="1">
      <c r="A479" s="87">
        <f>IF(B479&lt;&gt;"",COUNTIF($B$8:B479,"."),"")</f>
      </c>
      <c r="B479" s="134">
        <f>IF(AND(V491=0,AC491=0),"",".")</f>
      </c>
      <c r="C479" s="130" t="s">
        <v>720</v>
      </c>
      <c r="D479" s="215"/>
      <c r="E479" s="215"/>
      <c r="F479" s="215"/>
      <c r="G479" s="215"/>
      <c r="H479" s="215"/>
      <c r="I479" s="215"/>
      <c r="J479" s="215"/>
      <c r="K479" s="215"/>
      <c r="L479" s="215"/>
      <c r="M479" s="215"/>
      <c r="N479" s="215"/>
      <c r="O479" s="215"/>
      <c r="P479" s="215"/>
      <c r="Q479" s="215"/>
      <c r="R479" s="215"/>
      <c r="S479" s="215"/>
      <c r="T479" s="215"/>
      <c r="U479" s="215"/>
      <c r="AI479" s="87">
        <f>A479</f>
      </c>
      <c r="AJ479" s="100">
        <f>B479</f>
      </c>
      <c r="AK479" s="130" t="s">
        <v>721</v>
      </c>
      <c r="AL479" s="215"/>
      <c r="AM479" s="215"/>
      <c r="AN479" s="215"/>
      <c r="AO479" s="215"/>
      <c r="AP479" s="215"/>
      <c r="AQ479" s="215"/>
      <c r="AR479" s="215"/>
      <c r="AS479" s="215"/>
      <c r="AT479" s="215"/>
      <c r="AU479" s="215"/>
      <c r="AV479" s="215"/>
      <c r="AW479" s="215"/>
      <c r="AX479" s="215"/>
      <c r="AY479" s="215"/>
      <c r="AZ479" s="215"/>
      <c r="BA479" s="215"/>
      <c r="BB479" s="215"/>
      <c r="BC479" s="215"/>
    </row>
    <row r="480" spans="1:69" ht="30" customHeight="1" hidden="1" outlineLevel="1">
      <c r="A480" s="87">
        <f>IF(B480&lt;&gt;"",COUNTIF($B$8:B480,"."),"")</f>
      </c>
      <c r="C480" s="126"/>
      <c r="D480" s="215"/>
      <c r="E480" s="215"/>
      <c r="F480" s="215"/>
      <c r="G480" s="215"/>
      <c r="H480" s="215"/>
      <c r="I480" s="215"/>
      <c r="J480" s="215"/>
      <c r="K480" s="215"/>
      <c r="L480" s="215"/>
      <c r="M480" s="215"/>
      <c r="N480" s="215"/>
      <c r="O480" s="215"/>
      <c r="P480" s="215"/>
      <c r="Q480" s="215"/>
      <c r="R480" s="215"/>
      <c r="S480" s="215"/>
      <c r="T480" s="215"/>
      <c r="U480" s="215"/>
      <c r="V480" s="150" t="str">
        <f>V205</f>
        <v>31/12/2012
VND</v>
      </c>
      <c r="W480" s="151"/>
      <c r="X480" s="151"/>
      <c r="Y480" s="151"/>
      <c r="Z480" s="151"/>
      <c r="AA480" s="151"/>
      <c r="AB480" s="143"/>
      <c r="AC480" s="150" t="str">
        <f>AC205</f>
        <v>30/6/2013
VND</v>
      </c>
      <c r="AD480" s="151"/>
      <c r="AE480" s="151"/>
      <c r="AF480" s="151"/>
      <c r="AG480" s="151"/>
      <c r="AH480" s="151"/>
      <c r="AI480" s="87"/>
      <c r="AJ480" s="100"/>
      <c r="AL480" s="215"/>
      <c r="AM480" s="215"/>
      <c r="AN480" s="215"/>
      <c r="AO480" s="215"/>
      <c r="AP480" s="215"/>
      <c r="AQ480" s="215"/>
      <c r="AR480" s="215"/>
      <c r="AS480" s="215"/>
      <c r="AT480" s="215"/>
      <c r="AU480" s="215"/>
      <c r="AV480" s="215"/>
      <c r="AW480" s="215"/>
      <c r="AX480" s="215"/>
      <c r="AY480" s="215"/>
      <c r="AZ480" s="215"/>
      <c r="BA480" s="215"/>
      <c r="BB480" s="215"/>
      <c r="BC480" s="215"/>
      <c r="BD480" s="150" t="str">
        <f>BD205</f>
        <v>30/06/2009            VND</v>
      </c>
      <c r="BE480" s="151"/>
      <c r="BF480" s="151"/>
      <c r="BG480" s="151"/>
      <c r="BH480" s="151"/>
      <c r="BI480" s="151"/>
      <c r="BJ480" s="143"/>
      <c r="BK480" s="150" t="str">
        <f>BK205</f>
        <v>01/01/2009            VND</v>
      </c>
      <c r="BL480" s="151"/>
      <c r="BM480" s="151"/>
      <c r="BN480" s="151"/>
      <c r="BO480" s="151"/>
      <c r="BP480" s="151"/>
      <c r="BQ480" s="152"/>
    </row>
    <row r="481" spans="1:68" ht="15" customHeight="1" hidden="1" outlineLevel="1">
      <c r="A481" s="87">
        <f>IF(B481&lt;&gt;"",COUNTIF($B$8:B481,"."),"")</f>
      </c>
      <c r="C481" s="155" t="s">
        <v>722</v>
      </c>
      <c r="D481" s="215"/>
      <c r="E481" s="215"/>
      <c r="F481" s="215"/>
      <c r="G481" s="215"/>
      <c r="H481" s="215"/>
      <c r="I481" s="215"/>
      <c r="J481" s="215"/>
      <c r="K481" s="215"/>
      <c r="L481" s="215"/>
      <c r="M481" s="215"/>
      <c r="N481" s="215"/>
      <c r="O481" s="215"/>
      <c r="P481" s="215"/>
      <c r="Q481" s="215"/>
      <c r="R481" s="215"/>
      <c r="S481" s="215"/>
      <c r="T481" s="215"/>
      <c r="U481" s="215"/>
      <c r="V481" s="157">
        <f>SUM(V482:AA483)</f>
        <v>0</v>
      </c>
      <c r="W481" s="157"/>
      <c r="X481" s="157"/>
      <c r="Y481" s="157"/>
      <c r="Z481" s="157"/>
      <c r="AA481" s="157"/>
      <c r="AC481" s="157">
        <f>SUM(AC482:AH483)</f>
        <v>0</v>
      </c>
      <c r="AD481" s="157"/>
      <c r="AE481" s="157"/>
      <c r="AF481" s="157"/>
      <c r="AG481" s="157"/>
      <c r="AH481" s="157"/>
      <c r="AI481" s="87"/>
      <c r="AJ481" s="100"/>
      <c r="AK481" s="155" t="s">
        <v>723</v>
      </c>
      <c r="AL481" s="215"/>
      <c r="AM481" s="215"/>
      <c r="AN481" s="215"/>
      <c r="AO481" s="215"/>
      <c r="AP481" s="215"/>
      <c r="AQ481" s="215"/>
      <c r="AR481" s="215"/>
      <c r="AS481" s="215"/>
      <c r="AT481" s="215"/>
      <c r="AU481" s="215"/>
      <c r="AV481" s="215"/>
      <c r="AW481" s="215"/>
      <c r="AX481" s="215"/>
      <c r="AY481" s="215"/>
      <c r="AZ481" s="215"/>
      <c r="BA481" s="215"/>
      <c r="BB481" s="215"/>
      <c r="BC481" s="215"/>
      <c r="BD481" s="157">
        <f aca="true" t="shared" si="29" ref="BD481:BD489">V481</f>
        <v>0</v>
      </c>
      <c r="BE481" s="157"/>
      <c r="BF481" s="157"/>
      <c r="BG481" s="157"/>
      <c r="BH481" s="157"/>
      <c r="BI481" s="157"/>
      <c r="BK481" s="157">
        <f aca="true" t="shared" si="30" ref="BK481:BK489">AC481</f>
        <v>0</v>
      </c>
      <c r="BL481" s="157"/>
      <c r="BM481" s="157"/>
      <c r="BN481" s="157"/>
      <c r="BO481" s="157"/>
      <c r="BP481" s="157"/>
    </row>
    <row r="482" spans="1:75" s="149" customFormat="1" ht="15" hidden="1" outlineLevel="1" thickTop="1">
      <c r="A482" s="87">
        <f>IF(B482&lt;&gt;"",COUNTIF($B$8:B482,"."),"")</f>
      </c>
      <c r="B482" s="187"/>
      <c r="D482" s="212" t="s">
        <v>724</v>
      </c>
      <c r="E482" s="242"/>
      <c r="F482" s="242"/>
      <c r="G482" s="242"/>
      <c r="H482" s="242"/>
      <c r="I482" s="242"/>
      <c r="J482" s="242"/>
      <c r="K482" s="242"/>
      <c r="L482" s="242"/>
      <c r="M482" s="242"/>
      <c r="N482" s="242"/>
      <c r="O482" s="242"/>
      <c r="P482" s="242"/>
      <c r="Q482" s="242"/>
      <c r="R482" s="242"/>
      <c r="S482" s="242"/>
      <c r="T482" s="242"/>
      <c r="U482" s="242"/>
      <c r="V482" s="191">
        <v>0</v>
      </c>
      <c r="W482" s="191"/>
      <c r="X482" s="191"/>
      <c r="Y482" s="191"/>
      <c r="Z482" s="191"/>
      <c r="AA482" s="191"/>
      <c r="AB482" s="195"/>
      <c r="AC482" s="191">
        <v>0</v>
      </c>
      <c r="AD482" s="191"/>
      <c r="AE482" s="191"/>
      <c r="AF482" s="191"/>
      <c r="AG482" s="191"/>
      <c r="AH482" s="191"/>
      <c r="AI482" s="87"/>
      <c r="AJ482" s="100"/>
      <c r="AL482" s="212" t="s">
        <v>725</v>
      </c>
      <c r="AM482" s="242"/>
      <c r="AN482" s="242"/>
      <c r="AO482" s="242"/>
      <c r="AP482" s="242"/>
      <c r="AQ482" s="242"/>
      <c r="AR482" s="242"/>
      <c r="AS482" s="242"/>
      <c r="AT482" s="242"/>
      <c r="AU482" s="242"/>
      <c r="AV482" s="242"/>
      <c r="AW482" s="242"/>
      <c r="AX482" s="242"/>
      <c r="AY482" s="242"/>
      <c r="AZ482" s="242"/>
      <c r="BA482" s="242"/>
      <c r="BB482" s="242"/>
      <c r="BC482" s="242"/>
      <c r="BD482" s="191">
        <f t="shared" si="29"/>
        <v>0</v>
      </c>
      <c r="BE482" s="191"/>
      <c r="BF482" s="191"/>
      <c r="BG482" s="191"/>
      <c r="BH482" s="191"/>
      <c r="BI482" s="191"/>
      <c r="BJ482" s="195"/>
      <c r="BK482" s="191">
        <f t="shared" si="30"/>
        <v>0</v>
      </c>
      <c r="BL482" s="191"/>
      <c r="BM482" s="191"/>
      <c r="BN482" s="191"/>
      <c r="BO482" s="191"/>
      <c r="BP482" s="191"/>
      <c r="BQ482" s="195"/>
      <c r="BR482" s="101"/>
      <c r="BS482" s="101"/>
      <c r="BT482" s="415"/>
      <c r="BU482" s="415"/>
      <c r="BV482" s="415"/>
      <c r="BW482" s="415"/>
    </row>
    <row r="483" spans="1:75" s="149" customFormat="1" ht="15" hidden="1" outlineLevel="1" thickTop="1">
      <c r="A483" s="87">
        <f>IF(B483&lt;&gt;"",COUNTIF($B$8:B483,"."),"")</f>
      </c>
      <c r="B483" s="187"/>
      <c r="D483" s="212" t="s">
        <v>726</v>
      </c>
      <c r="E483" s="242"/>
      <c r="F483" s="242"/>
      <c r="G483" s="242"/>
      <c r="H483" s="242"/>
      <c r="I483" s="242"/>
      <c r="J483" s="242"/>
      <c r="K483" s="242"/>
      <c r="L483" s="242"/>
      <c r="M483" s="242"/>
      <c r="N483" s="242"/>
      <c r="O483" s="242"/>
      <c r="P483" s="242"/>
      <c r="Q483" s="242"/>
      <c r="R483" s="242"/>
      <c r="S483" s="242"/>
      <c r="T483" s="242"/>
      <c r="U483" s="242"/>
      <c r="V483" s="191">
        <v>0</v>
      </c>
      <c r="W483" s="191"/>
      <c r="X483" s="191"/>
      <c r="Y483" s="191"/>
      <c r="Z483" s="191"/>
      <c r="AA483" s="191"/>
      <c r="AB483" s="195"/>
      <c r="AC483" s="191">
        <v>0</v>
      </c>
      <c r="AD483" s="191"/>
      <c r="AE483" s="191"/>
      <c r="AF483" s="191"/>
      <c r="AG483" s="191"/>
      <c r="AH483" s="191"/>
      <c r="AI483" s="87"/>
      <c r="AJ483" s="100"/>
      <c r="AL483" s="212" t="s">
        <v>727</v>
      </c>
      <c r="AM483" s="242"/>
      <c r="AN483" s="242"/>
      <c r="AO483" s="242"/>
      <c r="AP483" s="242"/>
      <c r="AQ483" s="242"/>
      <c r="AR483" s="242"/>
      <c r="AS483" s="242"/>
      <c r="AT483" s="242"/>
      <c r="AU483" s="242"/>
      <c r="AV483" s="242"/>
      <c r="AW483" s="242"/>
      <c r="AX483" s="242"/>
      <c r="AY483" s="242"/>
      <c r="AZ483" s="242"/>
      <c r="BA483" s="242"/>
      <c r="BB483" s="242"/>
      <c r="BC483" s="242"/>
      <c r="BD483" s="191">
        <f t="shared" si="29"/>
        <v>0</v>
      </c>
      <c r="BE483" s="191"/>
      <c r="BF483" s="191"/>
      <c r="BG483" s="191"/>
      <c r="BH483" s="191"/>
      <c r="BI483" s="191"/>
      <c r="BJ483" s="195"/>
      <c r="BK483" s="191">
        <f t="shared" si="30"/>
        <v>0</v>
      </c>
      <c r="BL483" s="191"/>
      <c r="BM483" s="191"/>
      <c r="BN483" s="191"/>
      <c r="BO483" s="191"/>
      <c r="BP483" s="191"/>
      <c r="BQ483" s="195"/>
      <c r="BR483" s="101"/>
      <c r="BS483" s="101"/>
      <c r="BT483" s="415"/>
      <c r="BU483" s="415"/>
      <c r="BV483" s="415"/>
      <c r="BW483" s="415"/>
    </row>
    <row r="484" spans="1:68" ht="15" customHeight="1" hidden="1" outlineLevel="1">
      <c r="A484" s="87">
        <f>IF(B484&lt;&gt;"",COUNTIF($B$8:B484,"."),"")</f>
      </c>
      <c r="C484" s="155" t="s">
        <v>728</v>
      </c>
      <c r="D484" s="215"/>
      <c r="E484" s="215"/>
      <c r="F484" s="215"/>
      <c r="G484" s="215"/>
      <c r="H484" s="215"/>
      <c r="I484" s="215"/>
      <c r="J484" s="215"/>
      <c r="K484" s="215"/>
      <c r="L484" s="215"/>
      <c r="M484" s="215"/>
      <c r="N484" s="215"/>
      <c r="O484" s="215"/>
      <c r="P484" s="215"/>
      <c r="Q484" s="215"/>
      <c r="R484" s="215"/>
      <c r="S484" s="215"/>
      <c r="T484" s="215"/>
      <c r="U484" s="215"/>
      <c r="V484" s="157">
        <f>SUM(V485:AA486)</f>
        <v>0</v>
      </c>
      <c r="W484" s="157"/>
      <c r="X484" s="157"/>
      <c r="Y484" s="157"/>
      <c r="Z484" s="157"/>
      <c r="AA484" s="157"/>
      <c r="AC484" s="157">
        <f>SUM(AC485:AH486)</f>
        <v>0</v>
      </c>
      <c r="AD484" s="157"/>
      <c r="AE484" s="157"/>
      <c r="AF484" s="157"/>
      <c r="AG484" s="157"/>
      <c r="AH484" s="157"/>
      <c r="AI484" s="87"/>
      <c r="AJ484" s="100"/>
      <c r="AK484" s="155" t="s">
        <v>729</v>
      </c>
      <c r="AL484" s="215"/>
      <c r="AM484" s="215"/>
      <c r="AN484" s="215"/>
      <c r="AO484" s="215"/>
      <c r="AP484" s="215"/>
      <c r="AQ484" s="215"/>
      <c r="AR484" s="215"/>
      <c r="AS484" s="215"/>
      <c r="AT484" s="215"/>
      <c r="AU484" s="215"/>
      <c r="AV484" s="215"/>
      <c r="AW484" s="215"/>
      <c r="AX484" s="215"/>
      <c r="AY484" s="215"/>
      <c r="AZ484" s="215"/>
      <c r="BA484" s="215"/>
      <c r="BB484" s="215"/>
      <c r="BC484" s="215"/>
      <c r="BD484" s="157">
        <f t="shared" si="29"/>
        <v>0</v>
      </c>
      <c r="BE484" s="157"/>
      <c r="BF484" s="157"/>
      <c r="BG484" s="157"/>
      <c r="BH484" s="157"/>
      <c r="BI484" s="157"/>
      <c r="BK484" s="157">
        <f t="shared" si="30"/>
        <v>0</v>
      </c>
      <c r="BL484" s="157"/>
      <c r="BM484" s="157"/>
      <c r="BN484" s="157"/>
      <c r="BO484" s="157"/>
      <c r="BP484" s="157"/>
    </row>
    <row r="485" spans="1:75" s="149" customFormat="1" ht="15" hidden="1" outlineLevel="1" thickTop="1">
      <c r="A485" s="87">
        <f>IF(B485&lt;&gt;"",COUNTIF($B$8:B485,"."),"")</f>
      </c>
      <c r="B485" s="187"/>
      <c r="D485" s="212" t="s">
        <v>730</v>
      </c>
      <c r="E485" s="242"/>
      <c r="F485" s="242"/>
      <c r="G485" s="242"/>
      <c r="H485" s="242"/>
      <c r="I485" s="242"/>
      <c r="J485" s="242"/>
      <c r="K485" s="242"/>
      <c r="L485" s="242"/>
      <c r="M485" s="242"/>
      <c r="N485" s="242"/>
      <c r="O485" s="242"/>
      <c r="P485" s="242"/>
      <c r="Q485" s="242"/>
      <c r="R485" s="242"/>
      <c r="S485" s="242"/>
      <c r="T485" s="242"/>
      <c r="U485" s="242"/>
      <c r="V485" s="191">
        <v>0</v>
      </c>
      <c r="W485" s="191"/>
      <c r="X485" s="191"/>
      <c r="Y485" s="191"/>
      <c r="Z485" s="191"/>
      <c r="AA485" s="191"/>
      <c r="AB485" s="195"/>
      <c r="AC485" s="191">
        <v>0</v>
      </c>
      <c r="AD485" s="191"/>
      <c r="AE485" s="191"/>
      <c r="AF485" s="191"/>
      <c r="AG485" s="191"/>
      <c r="AH485" s="191"/>
      <c r="AI485" s="87"/>
      <c r="AJ485" s="100"/>
      <c r="AL485" s="212" t="s">
        <v>731</v>
      </c>
      <c r="AM485" s="242"/>
      <c r="AN485" s="242"/>
      <c r="AO485" s="242"/>
      <c r="AP485" s="242"/>
      <c r="AQ485" s="242"/>
      <c r="AR485" s="242"/>
      <c r="AS485" s="242"/>
      <c r="AT485" s="242"/>
      <c r="AU485" s="242"/>
      <c r="AV485" s="242"/>
      <c r="AW485" s="242"/>
      <c r="AX485" s="242"/>
      <c r="AY485" s="242"/>
      <c r="AZ485" s="242"/>
      <c r="BA485" s="242"/>
      <c r="BB485" s="242"/>
      <c r="BC485" s="242"/>
      <c r="BD485" s="191">
        <f t="shared" si="29"/>
        <v>0</v>
      </c>
      <c r="BE485" s="191"/>
      <c r="BF485" s="191"/>
      <c r="BG485" s="191"/>
      <c r="BH485" s="191"/>
      <c r="BI485" s="191"/>
      <c r="BJ485" s="195"/>
      <c r="BK485" s="191">
        <f t="shared" si="30"/>
        <v>0</v>
      </c>
      <c r="BL485" s="191"/>
      <c r="BM485" s="191"/>
      <c r="BN485" s="191"/>
      <c r="BO485" s="191"/>
      <c r="BP485" s="191"/>
      <c r="BQ485" s="195"/>
      <c r="BR485" s="101"/>
      <c r="BS485" s="101"/>
      <c r="BT485" s="415"/>
      <c r="BU485" s="415"/>
      <c r="BV485" s="415"/>
      <c r="BW485" s="415"/>
    </row>
    <row r="486" spans="1:75" s="149" customFormat="1" ht="15" hidden="1" outlineLevel="1" thickTop="1">
      <c r="A486" s="87">
        <f>IF(B486&lt;&gt;"",COUNTIF($B$8:B486,"."),"")</f>
      </c>
      <c r="B486" s="187"/>
      <c r="D486" s="212" t="s">
        <v>732</v>
      </c>
      <c r="E486" s="242"/>
      <c r="F486" s="242"/>
      <c r="G486" s="242"/>
      <c r="H486" s="242"/>
      <c r="I486" s="242"/>
      <c r="J486" s="242"/>
      <c r="K486" s="242"/>
      <c r="L486" s="242"/>
      <c r="M486" s="242"/>
      <c r="N486" s="242"/>
      <c r="O486" s="242"/>
      <c r="P486" s="242"/>
      <c r="Q486" s="242"/>
      <c r="R486" s="242"/>
      <c r="S486" s="242"/>
      <c r="T486" s="242"/>
      <c r="U486" s="242"/>
      <c r="V486" s="191">
        <v>0</v>
      </c>
      <c r="W486" s="191"/>
      <c r="X486" s="191"/>
      <c r="Y486" s="191"/>
      <c r="Z486" s="191"/>
      <c r="AA486" s="191"/>
      <c r="AB486" s="195"/>
      <c r="AC486" s="191">
        <v>0</v>
      </c>
      <c r="AD486" s="191"/>
      <c r="AE486" s="191"/>
      <c r="AF486" s="191"/>
      <c r="AG486" s="191"/>
      <c r="AH486" s="191"/>
      <c r="AI486" s="87"/>
      <c r="AJ486" s="100"/>
      <c r="AL486" s="212" t="s">
        <v>277</v>
      </c>
      <c r="AM486" s="242"/>
      <c r="AN486" s="242"/>
      <c r="AO486" s="242"/>
      <c r="AP486" s="242"/>
      <c r="AQ486" s="242"/>
      <c r="AR486" s="242"/>
      <c r="AS486" s="242"/>
      <c r="AT486" s="242"/>
      <c r="AU486" s="242"/>
      <c r="AV486" s="242"/>
      <c r="AW486" s="242"/>
      <c r="AX486" s="242"/>
      <c r="AY486" s="242"/>
      <c r="AZ486" s="242"/>
      <c r="BA486" s="242"/>
      <c r="BB486" s="242"/>
      <c r="BC486" s="242"/>
      <c r="BD486" s="191">
        <f t="shared" si="29"/>
        <v>0</v>
      </c>
      <c r="BE486" s="191"/>
      <c r="BF486" s="191"/>
      <c r="BG486" s="191"/>
      <c r="BH486" s="191"/>
      <c r="BI486" s="191"/>
      <c r="BJ486" s="195"/>
      <c r="BK486" s="191">
        <f t="shared" si="30"/>
        <v>0</v>
      </c>
      <c r="BL486" s="191"/>
      <c r="BM486" s="191"/>
      <c r="BN486" s="191"/>
      <c r="BO486" s="191"/>
      <c r="BP486" s="191"/>
      <c r="BQ486" s="195"/>
      <c r="BR486" s="101"/>
      <c r="BS486" s="101"/>
      <c r="BT486" s="415"/>
      <c r="BU486" s="415"/>
      <c r="BV486" s="415"/>
      <c r="BW486" s="415"/>
    </row>
    <row r="487" spans="1:68" ht="15" customHeight="1" hidden="1" outlineLevel="1">
      <c r="A487" s="87">
        <f>IF(B487&lt;&gt;"",COUNTIF($B$8:B487,"."),"")</f>
      </c>
      <c r="C487" s="155" t="s">
        <v>733</v>
      </c>
      <c r="D487" s="215"/>
      <c r="E487" s="215"/>
      <c r="F487" s="215"/>
      <c r="G487" s="215"/>
      <c r="H487" s="215"/>
      <c r="I487" s="215"/>
      <c r="J487" s="215"/>
      <c r="K487" s="215"/>
      <c r="L487" s="215"/>
      <c r="M487" s="215"/>
      <c r="N487" s="215"/>
      <c r="O487" s="215"/>
      <c r="P487" s="215"/>
      <c r="Q487" s="215"/>
      <c r="R487" s="215"/>
      <c r="S487" s="215"/>
      <c r="T487" s="215"/>
      <c r="U487" s="215"/>
      <c r="V487" s="157">
        <f>SUM(V488:AA489)</f>
        <v>0</v>
      </c>
      <c r="W487" s="157"/>
      <c r="X487" s="157"/>
      <c r="Y487" s="157"/>
      <c r="Z487" s="157"/>
      <c r="AA487" s="157"/>
      <c r="AC487" s="157">
        <f>SUM(AC488:AH489)</f>
        <v>0</v>
      </c>
      <c r="AD487" s="157"/>
      <c r="AE487" s="157"/>
      <c r="AF487" s="157"/>
      <c r="AG487" s="157"/>
      <c r="AH487" s="157"/>
      <c r="AI487" s="87"/>
      <c r="AJ487" s="100"/>
      <c r="AK487" s="155" t="s">
        <v>734</v>
      </c>
      <c r="AL487" s="215"/>
      <c r="AM487" s="215"/>
      <c r="AN487" s="215"/>
      <c r="AO487" s="215"/>
      <c r="AP487" s="215"/>
      <c r="AQ487" s="215"/>
      <c r="AR487" s="215"/>
      <c r="AS487" s="215"/>
      <c r="AT487" s="215"/>
      <c r="AU487" s="215"/>
      <c r="AV487" s="215"/>
      <c r="AW487" s="215"/>
      <c r="AX487" s="215"/>
      <c r="AY487" s="215"/>
      <c r="AZ487" s="215"/>
      <c r="BA487" s="215"/>
      <c r="BB487" s="215"/>
      <c r="BC487" s="215"/>
      <c r="BD487" s="157">
        <f t="shared" si="29"/>
        <v>0</v>
      </c>
      <c r="BE487" s="157"/>
      <c r="BF487" s="157"/>
      <c r="BG487" s="157"/>
      <c r="BH487" s="157"/>
      <c r="BI487" s="157"/>
      <c r="BK487" s="157">
        <f t="shared" si="30"/>
        <v>0</v>
      </c>
      <c r="BL487" s="157"/>
      <c r="BM487" s="157"/>
      <c r="BN487" s="157"/>
      <c r="BO487" s="157"/>
      <c r="BP487" s="157"/>
    </row>
    <row r="488" spans="1:75" s="149" customFormat="1" ht="15" hidden="1" outlineLevel="1" thickTop="1">
      <c r="A488" s="87">
        <f>IF(B488&lt;&gt;"",COUNTIF($B$8:B488,"."),"")</f>
      </c>
      <c r="B488" s="187"/>
      <c r="D488" s="212" t="s">
        <v>735</v>
      </c>
      <c r="E488" s="242"/>
      <c r="F488" s="242"/>
      <c r="G488" s="242"/>
      <c r="H488" s="242"/>
      <c r="I488" s="242"/>
      <c r="J488" s="242"/>
      <c r="K488" s="242"/>
      <c r="L488" s="242"/>
      <c r="M488" s="242"/>
      <c r="N488" s="242"/>
      <c r="O488" s="242"/>
      <c r="P488" s="242"/>
      <c r="Q488" s="242"/>
      <c r="R488" s="242"/>
      <c r="S488" s="242"/>
      <c r="T488" s="242"/>
      <c r="U488" s="242"/>
      <c r="V488" s="191">
        <v>0</v>
      </c>
      <c r="W488" s="191"/>
      <c r="X488" s="191"/>
      <c r="Y488" s="191"/>
      <c r="Z488" s="191"/>
      <c r="AA488" s="191"/>
      <c r="AB488" s="195"/>
      <c r="AC488" s="191">
        <v>0</v>
      </c>
      <c r="AD488" s="191"/>
      <c r="AE488" s="191"/>
      <c r="AF488" s="191"/>
      <c r="AG488" s="191"/>
      <c r="AH488" s="191"/>
      <c r="AI488" s="87"/>
      <c r="AJ488" s="100"/>
      <c r="AL488" s="212" t="s">
        <v>277</v>
      </c>
      <c r="AM488" s="242"/>
      <c r="AN488" s="242"/>
      <c r="AO488" s="242"/>
      <c r="AP488" s="242"/>
      <c r="AQ488" s="242"/>
      <c r="AR488" s="242"/>
      <c r="AS488" s="242"/>
      <c r="AT488" s="242"/>
      <c r="AU488" s="242"/>
      <c r="AV488" s="242"/>
      <c r="AW488" s="242"/>
      <c r="AX488" s="242"/>
      <c r="AY488" s="242"/>
      <c r="AZ488" s="242"/>
      <c r="BA488" s="242"/>
      <c r="BB488" s="242"/>
      <c r="BC488" s="242"/>
      <c r="BD488" s="191">
        <f t="shared" si="29"/>
        <v>0</v>
      </c>
      <c r="BE488" s="191"/>
      <c r="BF488" s="191"/>
      <c r="BG488" s="191"/>
      <c r="BH488" s="191"/>
      <c r="BI488" s="191"/>
      <c r="BJ488" s="195"/>
      <c r="BK488" s="191">
        <f t="shared" si="30"/>
        <v>0</v>
      </c>
      <c r="BL488" s="191"/>
      <c r="BM488" s="191"/>
      <c r="BN488" s="191"/>
      <c r="BO488" s="191"/>
      <c r="BP488" s="191"/>
      <c r="BQ488" s="195"/>
      <c r="BR488" s="101"/>
      <c r="BS488" s="101"/>
      <c r="BT488" s="415"/>
      <c r="BU488" s="415"/>
      <c r="BV488" s="415"/>
      <c r="BW488" s="415"/>
    </row>
    <row r="489" spans="1:75" s="149" customFormat="1" ht="15" hidden="1" outlineLevel="1" thickTop="1">
      <c r="A489" s="87">
        <f>IF(B489&lt;&gt;"",COUNTIF($B$8:B489,"."),"")</f>
      </c>
      <c r="B489" s="187"/>
      <c r="D489" s="212" t="s">
        <v>736</v>
      </c>
      <c r="E489" s="242"/>
      <c r="F489" s="242"/>
      <c r="G489" s="242"/>
      <c r="H489" s="242"/>
      <c r="I489" s="242"/>
      <c r="J489" s="242"/>
      <c r="K489" s="242"/>
      <c r="L489" s="242"/>
      <c r="M489" s="242"/>
      <c r="N489" s="242"/>
      <c r="O489" s="242"/>
      <c r="P489" s="242"/>
      <c r="Q489" s="242"/>
      <c r="R489" s="242"/>
      <c r="S489" s="242"/>
      <c r="T489" s="242"/>
      <c r="U489" s="242"/>
      <c r="V489" s="191">
        <v>0</v>
      </c>
      <c r="W489" s="191"/>
      <c r="X489" s="191"/>
      <c r="Y489" s="191"/>
      <c r="Z489" s="191"/>
      <c r="AA489" s="191"/>
      <c r="AB489" s="195"/>
      <c r="AC489" s="191">
        <v>0</v>
      </c>
      <c r="AD489" s="191"/>
      <c r="AE489" s="191"/>
      <c r="AF489" s="191"/>
      <c r="AG489" s="191"/>
      <c r="AH489" s="191"/>
      <c r="AI489" s="87"/>
      <c r="AJ489" s="100"/>
      <c r="AL489" s="212" t="s">
        <v>277</v>
      </c>
      <c r="AM489" s="242"/>
      <c r="AN489" s="242"/>
      <c r="AO489" s="242"/>
      <c r="AP489" s="242"/>
      <c r="AQ489" s="242"/>
      <c r="AR489" s="242"/>
      <c r="AS489" s="242"/>
      <c r="AT489" s="242"/>
      <c r="AU489" s="242"/>
      <c r="AV489" s="242"/>
      <c r="AW489" s="242"/>
      <c r="AX489" s="242"/>
      <c r="AY489" s="242"/>
      <c r="AZ489" s="242"/>
      <c r="BA489" s="242"/>
      <c r="BB489" s="242"/>
      <c r="BC489" s="242"/>
      <c r="BD489" s="191">
        <f t="shared" si="29"/>
        <v>0</v>
      </c>
      <c r="BE489" s="191"/>
      <c r="BF489" s="191"/>
      <c r="BG489" s="191"/>
      <c r="BH489" s="191"/>
      <c r="BI489" s="191"/>
      <c r="BJ489" s="195"/>
      <c r="BK489" s="191">
        <f t="shared" si="30"/>
        <v>0</v>
      </c>
      <c r="BL489" s="191"/>
      <c r="BM489" s="191"/>
      <c r="BN489" s="191"/>
      <c r="BO489" s="191"/>
      <c r="BP489" s="191"/>
      <c r="BQ489" s="195"/>
      <c r="BR489" s="101"/>
      <c r="BS489" s="101"/>
      <c r="BT489" s="415"/>
      <c r="BU489" s="415"/>
      <c r="BV489" s="415"/>
      <c r="BW489" s="415"/>
    </row>
    <row r="490" spans="1:68" ht="15" customHeight="1" hidden="1" outlineLevel="1">
      <c r="A490" s="87">
        <f>IF(B490&lt;&gt;"",COUNTIF($B$8:B490,"."),"")</f>
      </c>
      <c r="C490" s="155"/>
      <c r="D490" s="215"/>
      <c r="E490" s="215"/>
      <c r="F490" s="215"/>
      <c r="G490" s="215"/>
      <c r="H490" s="215"/>
      <c r="I490" s="215"/>
      <c r="J490" s="215"/>
      <c r="K490" s="215"/>
      <c r="L490" s="215"/>
      <c r="M490" s="215"/>
      <c r="N490" s="215"/>
      <c r="O490" s="215"/>
      <c r="P490" s="215"/>
      <c r="Q490" s="215"/>
      <c r="R490" s="215"/>
      <c r="S490" s="215"/>
      <c r="T490" s="215"/>
      <c r="U490" s="215"/>
      <c r="V490" s="160"/>
      <c r="W490" s="160"/>
      <c r="X490" s="160"/>
      <c r="Y490" s="160"/>
      <c r="Z490" s="160"/>
      <c r="AA490" s="160"/>
      <c r="AC490" s="160"/>
      <c r="AD490" s="160"/>
      <c r="AE490" s="160"/>
      <c r="AF490" s="160"/>
      <c r="AG490" s="160"/>
      <c r="AH490" s="160"/>
      <c r="AI490" s="87"/>
      <c r="AJ490" s="100"/>
      <c r="AK490" s="155"/>
      <c r="AL490" s="215"/>
      <c r="AM490" s="215"/>
      <c r="AN490" s="215"/>
      <c r="AO490" s="215"/>
      <c r="AP490" s="215"/>
      <c r="AQ490" s="215"/>
      <c r="AR490" s="215"/>
      <c r="AS490" s="215"/>
      <c r="AT490" s="215"/>
      <c r="AU490" s="215"/>
      <c r="AV490" s="215"/>
      <c r="AW490" s="215"/>
      <c r="AX490" s="215"/>
      <c r="AY490" s="215"/>
      <c r="AZ490" s="215"/>
      <c r="BA490" s="215"/>
      <c r="BB490" s="215"/>
      <c r="BC490" s="215"/>
      <c r="BD490" s="160"/>
      <c r="BE490" s="160"/>
      <c r="BF490" s="160"/>
      <c r="BG490" s="160"/>
      <c r="BH490" s="160"/>
      <c r="BI490" s="160"/>
      <c r="BK490" s="160"/>
      <c r="BL490" s="160"/>
      <c r="BM490" s="160"/>
      <c r="BN490" s="160"/>
      <c r="BO490" s="160"/>
      <c r="BP490" s="160"/>
    </row>
    <row r="491" spans="1:75" s="162" customFormat="1" ht="15" customHeight="1" hidden="1" outlineLevel="1" collapsed="1" thickBot="1">
      <c r="A491" s="87">
        <f>IF(B491&lt;&gt;"",COUNTIF($B$8:B491,"."),"")</f>
      </c>
      <c r="B491" s="134"/>
      <c r="C491" s="161" t="s">
        <v>504</v>
      </c>
      <c r="D491" s="221"/>
      <c r="E491" s="221"/>
      <c r="F491" s="221"/>
      <c r="G491" s="221"/>
      <c r="H491" s="221"/>
      <c r="I491" s="221"/>
      <c r="J491" s="221"/>
      <c r="K491" s="221"/>
      <c r="L491" s="221"/>
      <c r="M491" s="221"/>
      <c r="N491" s="221"/>
      <c r="O491" s="221"/>
      <c r="P491" s="221"/>
      <c r="Q491" s="221"/>
      <c r="R491" s="221"/>
      <c r="S491" s="221"/>
      <c r="T491" s="221"/>
      <c r="U491" s="221"/>
      <c r="V491" s="163">
        <f>V481+V484+V487</f>
        <v>0</v>
      </c>
      <c r="W491" s="163"/>
      <c r="X491" s="163"/>
      <c r="Y491" s="163"/>
      <c r="Z491" s="163"/>
      <c r="AA491" s="163"/>
      <c r="AB491" s="137"/>
      <c r="AC491" s="163">
        <f>AC481+AC484+AC487</f>
        <v>0</v>
      </c>
      <c r="AD491" s="163"/>
      <c r="AE491" s="163"/>
      <c r="AF491" s="163"/>
      <c r="AG491" s="163"/>
      <c r="AH491" s="163"/>
      <c r="AI491" s="87"/>
      <c r="AJ491" s="100"/>
      <c r="AK491" s="161" t="s">
        <v>505</v>
      </c>
      <c r="AL491" s="221"/>
      <c r="AM491" s="221"/>
      <c r="AN491" s="221"/>
      <c r="AO491" s="221"/>
      <c r="AP491" s="221"/>
      <c r="AQ491" s="221"/>
      <c r="AR491" s="221"/>
      <c r="AS491" s="221"/>
      <c r="AT491" s="221"/>
      <c r="AU491" s="221"/>
      <c r="AV491" s="221"/>
      <c r="AW491" s="221"/>
      <c r="AX491" s="221"/>
      <c r="AY491" s="221"/>
      <c r="AZ491" s="221"/>
      <c r="BA491" s="221"/>
      <c r="BB491" s="221"/>
      <c r="BC491" s="221"/>
      <c r="BD491" s="163">
        <f>BD481+BD484+BD487</f>
        <v>0</v>
      </c>
      <c r="BE491" s="163"/>
      <c r="BF491" s="163"/>
      <c r="BG491" s="163"/>
      <c r="BH491" s="163"/>
      <c r="BI491" s="163"/>
      <c r="BJ491" s="137"/>
      <c r="BK491" s="163">
        <f>BK481+BK484+BK487</f>
        <v>0</v>
      </c>
      <c r="BL491" s="163"/>
      <c r="BM491" s="163"/>
      <c r="BN491" s="163"/>
      <c r="BO491" s="163"/>
      <c r="BP491" s="163"/>
      <c r="BQ491" s="137"/>
      <c r="BR491" s="101"/>
      <c r="BS491" s="101"/>
      <c r="BT491" s="137"/>
      <c r="BU491" s="137"/>
      <c r="BV491" s="137"/>
      <c r="BW491" s="137"/>
    </row>
    <row r="492" spans="1:75" s="162" customFormat="1" ht="15" customHeight="1" hidden="1" outlineLevel="1" thickTop="1">
      <c r="A492" s="87">
        <f>IF(B492&lt;&gt;"",COUNTIF($B$8:B492,"."),"")</f>
      </c>
      <c r="B492" s="134"/>
      <c r="C492" s="161"/>
      <c r="D492" s="221"/>
      <c r="E492" s="221"/>
      <c r="F492" s="221"/>
      <c r="G492" s="221"/>
      <c r="H492" s="221"/>
      <c r="I492" s="221"/>
      <c r="J492" s="221"/>
      <c r="K492" s="221"/>
      <c r="L492" s="221"/>
      <c r="M492" s="221"/>
      <c r="N492" s="221"/>
      <c r="O492" s="221"/>
      <c r="P492" s="221"/>
      <c r="Q492" s="221"/>
      <c r="R492" s="221"/>
      <c r="S492" s="221"/>
      <c r="T492" s="221"/>
      <c r="U492" s="221"/>
      <c r="V492" s="137"/>
      <c r="W492" s="137"/>
      <c r="X492" s="137"/>
      <c r="Y492" s="137"/>
      <c r="Z492" s="137"/>
      <c r="AA492" s="137"/>
      <c r="AB492" s="137"/>
      <c r="AC492" s="137"/>
      <c r="AD492" s="137"/>
      <c r="AE492" s="137"/>
      <c r="AF492" s="137"/>
      <c r="AG492" s="137"/>
      <c r="AH492" s="137"/>
      <c r="AI492" s="87"/>
      <c r="AJ492" s="100"/>
      <c r="AK492" s="161"/>
      <c r="AL492" s="221"/>
      <c r="AM492" s="221"/>
      <c r="AN492" s="221"/>
      <c r="AO492" s="221"/>
      <c r="AP492" s="221"/>
      <c r="AQ492" s="221"/>
      <c r="AR492" s="221"/>
      <c r="AS492" s="221"/>
      <c r="AT492" s="221"/>
      <c r="AU492" s="221"/>
      <c r="AV492" s="221"/>
      <c r="AW492" s="221"/>
      <c r="AX492" s="221"/>
      <c r="AY492" s="221"/>
      <c r="AZ492" s="221"/>
      <c r="BA492" s="221"/>
      <c r="BB492" s="221"/>
      <c r="BC492" s="221"/>
      <c r="BD492" s="137"/>
      <c r="BE492" s="137"/>
      <c r="BF492" s="137"/>
      <c r="BG492" s="137"/>
      <c r="BH492" s="137"/>
      <c r="BI492" s="137"/>
      <c r="BJ492" s="137"/>
      <c r="BK492" s="137"/>
      <c r="BL492" s="137"/>
      <c r="BM492" s="137"/>
      <c r="BN492" s="137"/>
      <c r="BO492" s="137"/>
      <c r="BP492" s="137"/>
      <c r="BQ492" s="137"/>
      <c r="BR492" s="101"/>
      <c r="BS492" s="101"/>
      <c r="BT492" s="137"/>
      <c r="BU492" s="137"/>
      <c r="BV492" s="137"/>
      <c r="BW492" s="137"/>
    </row>
    <row r="493" spans="1:75" ht="15" customHeight="1" hidden="1" outlineLevel="1">
      <c r="A493" s="87">
        <f>IF(B493&lt;&gt;"",COUNTIF($B$8:B493,"."),"")</f>
      </c>
      <c r="B493" s="134">
        <f>IF(AND(AD502=0,AD497=0),"",".")</f>
      </c>
      <c r="C493" s="134" t="s">
        <v>737</v>
      </c>
      <c r="D493" s="215"/>
      <c r="E493" s="215"/>
      <c r="F493" s="215"/>
      <c r="G493" s="215"/>
      <c r="H493" s="215"/>
      <c r="I493" s="215"/>
      <c r="J493" s="215"/>
      <c r="K493" s="215"/>
      <c r="L493" s="215"/>
      <c r="M493" s="215"/>
      <c r="N493" s="215"/>
      <c r="O493" s="215"/>
      <c r="P493" s="215"/>
      <c r="Q493" s="215"/>
      <c r="R493" s="215"/>
      <c r="S493" s="215"/>
      <c r="T493" s="215"/>
      <c r="U493" s="215"/>
      <c r="AH493" s="135"/>
      <c r="AI493" s="87">
        <f>A493</f>
      </c>
      <c r="AJ493" s="100">
        <f>B493</f>
      </c>
      <c r="AK493" s="134" t="s">
        <v>738</v>
      </c>
      <c r="AL493" s="215"/>
      <c r="AM493" s="215"/>
      <c r="AN493" s="215"/>
      <c r="AO493" s="215"/>
      <c r="AP493" s="215"/>
      <c r="AQ493" s="215"/>
      <c r="AR493" s="215"/>
      <c r="AS493" s="215"/>
      <c r="AT493" s="215"/>
      <c r="AU493" s="215"/>
      <c r="AV493" s="215"/>
      <c r="AW493" s="215"/>
      <c r="AX493" s="215"/>
      <c r="AY493" s="215"/>
      <c r="AZ493" s="215"/>
      <c r="BA493" s="215"/>
      <c r="BB493" s="215"/>
      <c r="BC493" s="215"/>
      <c r="BV493" s="136"/>
      <c r="BW493" s="136"/>
    </row>
    <row r="494" spans="1:75" ht="15" customHeight="1" hidden="1" outlineLevel="1">
      <c r="A494" s="87">
        <f>IF(B494&lt;&gt;"",COUNTIF($B$8:B494,"."),"")</f>
      </c>
      <c r="C494" s="134"/>
      <c r="D494" s="215"/>
      <c r="E494" s="215"/>
      <c r="F494" s="215"/>
      <c r="G494" s="215"/>
      <c r="H494" s="215"/>
      <c r="I494" s="215"/>
      <c r="J494" s="215"/>
      <c r="K494" s="215"/>
      <c r="L494" s="215"/>
      <c r="M494" s="215"/>
      <c r="N494" s="215"/>
      <c r="O494" s="215"/>
      <c r="P494" s="215"/>
      <c r="Q494" s="215"/>
      <c r="R494" s="215"/>
      <c r="S494" s="215"/>
      <c r="T494" s="215"/>
      <c r="U494" s="215"/>
      <c r="AH494" s="192" t="s">
        <v>618</v>
      </c>
      <c r="AI494" s="87"/>
      <c r="AJ494" s="100"/>
      <c r="AK494" s="134"/>
      <c r="AL494" s="215"/>
      <c r="AM494" s="215"/>
      <c r="AN494" s="215"/>
      <c r="AO494" s="215"/>
      <c r="AP494" s="215"/>
      <c r="AQ494" s="215"/>
      <c r="AR494" s="215"/>
      <c r="AS494" s="215"/>
      <c r="AT494" s="215"/>
      <c r="AU494" s="215"/>
      <c r="AV494" s="215"/>
      <c r="AW494" s="215"/>
      <c r="AX494" s="215"/>
      <c r="AY494" s="215"/>
      <c r="AZ494" s="215"/>
      <c r="BA494" s="215"/>
      <c r="BB494" s="215"/>
      <c r="BC494" s="215"/>
      <c r="BP494" s="192" t="s">
        <v>619</v>
      </c>
      <c r="BV494" s="136"/>
      <c r="BW494" s="136"/>
    </row>
    <row r="495" spans="1:75" ht="15" customHeight="1" hidden="1" outlineLevel="1">
      <c r="A495" s="87">
        <f>IF(B495&lt;&gt;"",COUNTIF($B$8:B495,"."),"")</f>
      </c>
      <c r="C495" s="420" t="s">
        <v>509</v>
      </c>
      <c r="D495" s="420"/>
      <c r="E495" s="420"/>
      <c r="F495" s="215"/>
      <c r="G495" s="215"/>
      <c r="J495" s="349"/>
      <c r="K495" s="349"/>
      <c r="L495" s="350" t="s">
        <v>739</v>
      </c>
      <c r="M495" s="350"/>
      <c r="N495" s="350"/>
      <c r="O495" s="350"/>
      <c r="P495" s="350"/>
      <c r="Q495" s="349"/>
      <c r="R495" s="350" t="s">
        <v>740</v>
      </c>
      <c r="S495" s="350"/>
      <c r="T495" s="350"/>
      <c r="U495" s="350"/>
      <c r="V495" s="350"/>
      <c r="W495" s="349"/>
      <c r="X495" s="350" t="s">
        <v>741</v>
      </c>
      <c r="Y495" s="350"/>
      <c r="Z495" s="350"/>
      <c r="AA495" s="350"/>
      <c r="AB495" s="350"/>
      <c r="AC495" s="135"/>
      <c r="AD495" s="350" t="s">
        <v>742</v>
      </c>
      <c r="AE495" s="350"/>
      <c r="AF495" s="350"/>
      <c r="AG495" s="350"/>
      <c r="AH495" s="350"/>
      <c r="AI495" s="87"/>
      <c r="AJ495" s="100"/>
      <c r="AK495" s="420" t="s">
        <v>623</v>
      </c>
      <c r="AL495" s="420"/>
      <c r="AM495" s="420"/>
      <c r="AN495" s="215"/>
      <c r="AO495" s="215"/>
      <c r="AR495" s="349"/>
      <c r="AS495" s="349"/>
      <c r="AT495" s="350" t="s">
        <v>743</v>
      </c>
      <c r="AU495" s="350"/>
      <c r="AV495" s="350"/>
      <c r="AW495" s="350"/>
      <c r="AX495" s="350"/>
      <c r="AY495" s="349"/>
      <c r="AZ495" s="350" t="s">
        <v>744</v>
      </c>
      <c r="BA495" s="350"/>
      <c r="BB495" s="350"/>
      <c r="BC495" s="350"/>
      <c r="BD495" s="350"/>
      <c r="BE495" s="349"/>
      <c r="BF495" s="350" t="s">
        <v>745</v>
      </c>
      <c r="BG495" s="350"/>
      <c r="BH495" s="350"/>
      <c r="BI495" s="350"/>
      <c r="BJ495" s="350"/>
      <c r="BK495" s="135"/>
      <c r="BL495" s="350" t="s">
        <v>746</v>
      </c>
      <c r="BM495" s="350"/>
      <c r="BN495" s="350"/>
      <c r="BO495" s="350"/>
      <c r="BP495" s="350"/>
      <c r="BQ495" s="352"/>
      <c r="BV495" s="136"/>
      <c r="BW495" s="136"/>
    </row>
    <row r="496" spans="1:75" ht="15" customHeight="1" hidden="1" outlineLevel="1">
      <c r="A496" s="87">
        <f>IF(B496&lt;&gt;"",COUNTIF($B$8:B496,"."),"")</f>
      </c>
      <c r="C496" s="386"/>
      <c r="D496" s="420"/>
      <c r="E496" s="420"/>
      <c r="F496" s="215"/>
      <c r="G496" s="215"/>
      <c r="H496" s="349"/>
      <c r="J496" s="349"/>
      <c r="K496" s="349"/>
      <c r="L496" s="353"/>
      <c r="M496" s="353"/>
      <c r="N496" s="353"/>
      <c r="O496" s="353"/>
      <c r="P496" s="353"/>
      <c r="Q496" s="349"/>
      <c r="R496" s="353"/>
      <c r="S496" s="353"/>
      <c r="T496" s="353"/>
      <c r="U496" s="353"/>
      <c r="V496" s="353"/>
      <c r="W496" s="349"/>
      <c r="X496" s="353"/>
      <c r="Y496" s="353"/>
      <c r="Z496" s="353"/>
      <c r="AA496" s="353"/>
      <c r="AB496" s="353"/>
      <c r="AC496" s="135"/>
      <c r="AD496" s="353"/>
      <c r="AE496" s="353"/>
      <c r="AF496" s="353"/>
      <c r="AG496" s="353"/>
      <c r="AH496" s="353"/>
      <c r="AI496" s="87"/>
      <c r="AJ496" s="100"/>
      <c r="AK496" s="386"/>
      <c r="AL496" s="420"/>
      <c r="AM496" s="420"/>
      <c r="AN496" s="215"/>
      <c r="AO496" s="215"/>
      <c r="AP496" s="349"/>
      <c r="AR496" s="349"/>
      <c r="AS496" s="349"/>
      <c r="AT496" s="353"/>
      <c r="AU496" s="353"/>
      <c r="AV496" s="353"/>
      <c r="AW496" s="353"/>
      <c r="AX496" s="353"/>
      <c r="AY496" s="349"/>
      <c r="AZ496" s="353"/>
      <c r="BA496" s="353"/>
      <c r="BB496" s="353"/>
      <c r="BC496" s="353"/>
      <c r="BD496" s="353"/>
      <c r="BE496" s="349"/>
      <c r="BF496" s="353"/>
      <c r="BG496" s="353"/>
      <c r="BH496" s="353"/>
      <c r="BI496" s="353"/>
      <c r="BJ496" s="353"/>
      <c r="BK496" s="135"/>
      <c r="BL496" s="353"/>
      <c r="BM496" s="353"/>
      <c r="BN496" s="353"/>
      <c r="BO496" s="353"/>
      <c r="BP496" s="353"/>
      <c r="BQ496" s="352"/>
      <c r="BV496" s="136"/>
      <c r="BW496" s="136"/>
    </row>
    <row r="497" spans="1:75" ht="15" customHeight="1" hidden="1" outlineLevel="1">
      <c r="A497" s="87">
        <f>IF(B497&lt;&gt;"",COUNTIF($B$8:B497,"."),"")</f>
      </c>
      <c r="C497" s="359" t="s">
        <v>625</v>
      </c>
      <c r="D497" s="425"/>
      <c r="E497" s="426"/>
      <c r="F497" s="361"/>
      <c r="G497" s="361"/>
      <c r="H497" s="361"/>
      <c r="I497" s="362"/>
      <c r="J497" s="361"/>
      <c r="K497" s="215"/>
      <c r="L497" s="427">
        <f>SUM(L498:P501)</f>
        <v>0</v>
      </c>
      <c r="M497" s="428"/>
      <c r="N497" s="428"/>
      <c r="O497" s="428"/>
      <c r="P497" s="428"/>
      <c r="Q497" s="215"/>
      <c r="R497" s="427">
        <f>SUM(R498:V501)</f>
        <v>0</v>
      </c>
      <c r="S497" s="428"/>
      <c r="T497" s="428"/>
      <c r="U497" s="428"/>
      <c r="V497" s="428"/>
      <c r="W497" s="215"/>
      <c r="X497" s="427">
        <f>SUM(X498:AB501)</f>
        <v>0</v>
      </c>
      <c r="Y497" s="428"/>
      <c r="Z497" s="428"/>
      <c r="AA497" s="428"/>
      <c r="AB497" s="428"/>
      <c r="AC497" s="135"/>
      <c r="AD497" s="427">
        <f>SUM(AD498:AH501)</f>
        <v>0</v>
      </c>
      <c r="AE497" s="428"/>
      <c r="AF497" s="428"/>
      <c r="AG497" s="428"/>
      <c r="AH497" s="428"/>
      <c r="AI497" s="87"/>
      <c r="AJ497" s="100"/>
      <c r="AK497" s="359" t="s">
        <v>626</v>
      </c>
      <c r="AL497" s="425"/>
      <c r="AM497" s="426"/>
      <c r="AN497" s="361"/>
      <c r="AO497" s="361"/>
      <c r="AP497" s="361"/>
      <c r="AQ497" s="362"/>
      <c r="AR497" s="361"/>
      <c r="AS497" s="215"/>
      <c r="AT497" s="427">
        <f aca="true" t="shared" si="31" ref="AT497:AT511">L497</f>
        <v>0</v>
      </c>
      <c r="AU497" s="428"/>
      <c r="AV497" s="428"/>
      <c r="AW497" s="428"/>
      <c r="AX497" s="428"/>
      <c r="AY497" s="215"/>
      <c r="AZ497" s="427">
        <f aca="true" t="shared" si="32" ref="AZ497:AZ511">R497</f>
        <v>0</v>
      </c>
      <c r="BA497" s="428"/>
      <c r="BB497" s="428"/>
      <c r="BC497" s="428"/>
      <c r="BD497" s="428"/>
      <c r="BE497" s="215"/>
      <c r="BF497" s="427">
        <f aca="true" t="shared" si="33" ref="BF497:BF511">X497</f>
        <v>0</v>
      </c>
      <c r="BG497" s="428"/>
      <c r="BH497" s="428"/>
      <c r="BI497" s="428"/>
      <c r="BJ497" s="428"/>
      <c r="BK497" s="135"/>
      <c r="BL497" s="427">
        <f aca="true" t="shared" si="34" ref="BL497:BL511">AD497</f>
        <v>0</v>
      </c>
      <c r="BM497" s="428"/>
      <c r="BN497" s="428"/>
      <c r="BO497" s="428"/>
      <c r="BP497" s="428"/>
      <c r="BQ497" s="215"/>
      <c r="BV497" s="136"/>
      <c r="BW497" s="136"/>
    </row>
    <row r="498" spans="1:75" ht="15" customHeight="1" hidden="1" outlineLevel="1">
      <c r="A498" s="87">
        <f>IF(B498&lt;&gt;"",COUNTIF($B$8:B498,"."),"")</f>
      </c>
      <c r="B498" s="138"/>
      <c r="C498" s="368" t="s">
        <v>350</v>
      </c>
      <c r="D498" s="136"/>
      <c r="E498" s="136"/>
      <c r="F498" s="136"/>
      <c r="G498" s="136"/>
      <c r="H498" s="136"/>
      <c r="I498" s="136"/>
      <c r="J498" s="136"/>
      <c r="K498" s="136"/>
      <c r="L498" s="429">
        <v>0</v>
      </c>
      <c r="M498" s="429"/>
      <c r="N498" s="429"/>
      <c r="O498" s="429"/>
      <c r="P498" s="429"/>
      <c r="Q498" s="136"/>
      <c r="R498" s="429">
        <v>0</v>
      </c>
      <c r="S498" s="429"/>
      <c r="T498" s="429"/>
      <c r="U498" s="429"/>
      <c r="V498" s="429"/>
      <c r="X498" s="429">
        <v>0</v>
      </c>
      <c r="Y498" s="429"/>
      <c r="Z498" s="429"/>
      <c r="AA498" s="429"/>
      <c r="AB498" s="429"/>
      <c r="AC498" s="135"/>
      <c r="AD498" s="229">
        <f>L498+R498-X498</f>
        <v>0</v>
      </c>
      <c r="AE498" s="229"/>
      <c r="AF498" s="229"/>
      <c r="AG498" s="229"/>
      <c r="AH498" s="229"/>
      <c r="AI498" s="87"/>
      <c r="AJ498" s="100"/>
      <c r="AK498" s="368" t="s">
        <v>352</v>
      </c>
      <c r="AL498" s="136"/>
      <c r="AM498" s="136"/>
      <c r="AN498" s="136"/>
      <c r="AO498" s="136"/>
      <c r="AP498" s="136"/>
      <c r="AQ498" s="136"/>
      <c r="AR498" s="136"/>
      <c r="AS498" s="136"/>
      <c r="AT498" s="429">
        <f t="shared" si="31"/>
        <v>0</v>
      </c>
      <c r="AU498" s="429"/>
      <c r="AV498" s="429"/>
      <c r="AW498" s="429"/>
      <c r="AX498" s="429"/>
      <c r="AY498" s="136"/>
      <c r="AZ498" s="429">
        <f t="shared" si="32"/>
        <v>0</v>
      </c>
      <c r="BA498" s="429"/>
      <c r="BB498" s="429"/>
      <c r="BC498" s="429"/>
      <c r="BD498" s="429"/>
      <c r="BF498" s="429">
        <f t="shared" si="33"/>
        <v>0</v>
      </c>
      <c r="BG498" s="429"/>
      <c r="BH498" s="429"/>
      <c r="BI498" s="429"/>
      <c r="BJ498" s="429"/>
      <c r="BK498" s="135"/>
      <c r="BL498" s="429">
        <f t="shared" si="34"/>
        <v>0</v>
      </c>
      <c r="BM498" s="429"/>
      <c r="BN498" s="429"/>
      <c r="BO498" s="429"/>
      <c r="BP498" s="429"/>
      <c r="BQ498" s="143"/>
      <c r="BT498" s="136"/>
      <c r="BU498" s="136"/>
      <c r="BV498" s="136"/>
      <c r="BW498" s="136"/>
    </row>
    <row r="499" spans="1:75" ht="15" customHeight="1" hidden="1" outlineLevel="1">
      <c r="A499" s="87">
        <f>IF(B499&lt;&gt;"",COUNTIF($B$8:B499,"."),"")</f>
      </c>
      <c r="B499" s="138"/>
      <c r="C499" s="368" t="s">
        <v>747</v>
      </c>
      <c r="D499" s="93"/>
      <c r="E499" s="369"/>
      <c r="F499" s="215"/>
      <c r="G499" s="215"/>
      <c r="J499" s="136"/>
      <c r="K499" s="136"/>
      <c r="L499" s="229">
        <v>0</v>
      </c>
      <c r="M499" s="229"/>
      <c r="N499" s="229"/>
      <c r="O499" s="229"/>
      <c r="P499" s="229"/>
      <c r="Q499" s="136"/>
      <c r="R499" s="229">
        <v>0</v>
      </c>
      <c r="S499" s="229"/>
      <c r="T499" s="229"/>
      <c r="U499" s="229"/>
      <c r="V499" s="229"/>
      <c r="X499" s="229">
        <v>0</v>
      </c>
      <c r="Y499" s="229"/>
      <c r="Z499" s="229"/>
      <c r="AA499" s="229"/>
      <c r="AB499" s="229"/>
      <c r="AC499" s="135"/>
      <c r="AD499" s="229">
        <f>L499+R499-X499</f>
        <v>0</v>
      </c>
      <c r="AE499" s="229"/>
      <c r="AF499" s="229"/>
      <c r="AG499" s="229"/>
      <c r="AH499" s="229"/>
      <c r="AI499" s="87"/>
      <c r="AJ499" s="100"/>
      <c r="AK499" s="368" t="s">
        <v>341</v>
      </c>
      <c r="AL499" s="93"/>
      <c r="AM499" s="369"/>
      <c r="AN499" s="215"/>
      <c r="AO499" s="215"/>
      <c r="AR499" s="136"/>
      <c r="AS499" s="136"/>
      <c r="AT499" s="229">
        <f t="shared" si="31"/>
        <v>0</v>
      </c>
      <c r="AU499" s="229"/>
      <c r="AV499" s="229"/>
      <c r="AW499" s="229"/>
      <c r="AX499" s="229"/>
      <c r="AY499" s="136"/>
      <c r="AZ499" s="229">
        <f t="shared" si="32"/>
        <v>0</v>
      </c>
      <c r="BA499" s="229"/>
      <c r="BB499" s="229"/>
      <c r="BC499" s="229"/>
      <c r="BD499" s="229"/>
      <c r="BF499" s="229">
        <f t="shared" si="33"/>
        <v>0</v>
      </c>
      <c r="BG499" s="229"/>
      <c r="BH499" s="229"/>
      <c r="BI499" s="229"/>
      <c r="BJ499" s="229"/>
      <c r="BK499" s="135"/>
      <c r="BL499" s="229">
        <f t="shared" si="34"/>
        <v>0</v>
      </c>
      <c r="BM499" s="229"/>
      <c r="BN499" s="229"/>
      <c r="BO499" s="229"/>
      <c r="BP499" s="229"/>
      <c r="BQ499" s="143"/>
      <c r="BT499" s="136"/>
      <c r="BU499" s="136"/>
      <c r="BV499" s="136"/>
      <c r="BW499" s="136"/>
    </row>
    <row r="500" spans="1:75" ht="15" customHeight="1" hidden="1" outlineLevel="1">
      <c r="A500" s="87">
        <f>IF(B500&lt;&gt;"",COUNTIF($B$8:B500,"."),"")</f>
      </c>
      <c r="B500" s="138"/>
      <c r="C500" s="368" t="s">
        <v>748</v>
      </c>
      <c r="D500" s="93"/>
      <c r="E500" s="369"/>
      <c r="F500" s="215"/>
      <c r="G500" s="215"/>
      <c r="J500" s="136"/>
      <c r="K500" s="136"/>
      <c r="L500" s="229">
        <v>0</v>
      </c>
      <c r="M500" s="229"/>
      <c r="N500" s="229"/>
      <c r="O500" s="229"/>
      <c r="P500" s="229"/>
      <c r="Q500" s="136"/>
      <c r="R500" s="229">
        <v>0</v>
      </c>
      <c r="S500" s="229"/>
      <c r="T500" s="229"/>
      <c r="U500" s="229"/>
      <c r="V500" s="229"/>
      <c r="X500" s="229">
        <v>0</v>
      </c>
      <c r="Y500" s="229"/>
      <c r="Z500" s="229"/>
      <c r="AA500" s="229"/>
      <c r="AB500" s="229"/>
      <c r="AC500" s="135"/>
      <c r="AD500" s="229">
        <f>L500+R500-X500</f>
        <v>0</v>
      </c>
      <c r="AE500" s="229"/>
      <c r="AF500" s="229"/>
      <c r="AG500" s="229"/>
      <c r="AH500" s="229"/>
      <c r="AI500" s="87"/>
      <c r="AJ500" s="100"/>
      <c r="AK500" s="368" t="s">
        <v>749</v>
      </c>
      <c r="AL500" s="93"/>
      <c r="AM500" s="369"/>
      <c r="AN500" s="215"/>
      <c r="AO500" s="215"/>
      <c r="AR500" s="136"/>
      <c r="AS500" s="136"/>
      <c r="AT500" s="229">
        <f t="shared" si="31"/>
        <v>0</v>
      </c>
      <c r="AU500" s="229"/>
      <c r="AV500" s="229"/>
      <c r="AW500" s="229"/>
      <c r="AX500" s="229"/>
      <c r="AY500" s="136"/>
      <c r="AZ500" s="229">
        <f t="shared" si="32"/>
        <v>0</v>
      </c>
      <c r="BA500" s="229"/>
      <c r="BB500" s="229"/>
      <c r="BC500" s="229"/>
      <c r="BD500" s="229"/>
      <c r="BF500" s="229">
        <f t="shared" si="33"/>
        <v>0</v>
      </c>
      <c r="BG500" s="229"/>
      <c r="BH500" s="229"/>
      <c r="BI500" s="229"/>
      <c r="BJ500" s="229"/>
      <c r="BK500" s="135"/>
      <c r="BL500" s="229">
        <f t="shared" si="34"/>
        <v>0</v>
      </c>
      <c r="BM500" s="229"/>
      <c r="BN500" s="229"/>
      <c r="BO500" s="229"/>
      <c r="BP500" s="229"/>
      <c r="BQ500" s="143"/>
      <c r="BT500" s="136"/>
      <c r="BU500" s="136"/>
      <c r="BV500" s="136"/>
      <c r="BW500" s="136"/>
    </row>
    <row r="501" spans="1:75" ht="15" customHeight="1" hidden="1" outlineLevel="1">
      <c r="A501" s="87">
        <f>IF(B501&lt;&gt;"",COUNTIF($B$8:B501,"."),"")</f>
      </c>
      <c r="B501" s="138"/>
      <c r="C501" s="368" t="s">
        <v>750</v>
      </c>
      <c r="D501" s="93"/>
      <c r="E501" s="369"/>
      <c r="F501" s="215"/>
      <c r="G501" s="215"/>
      <c r="J501" s="136"/>
      <c r="K501" s="136"/>
      <c r="L501" s="229">
        <v>0</v>
      </c>
      <c r="M501" s="229"/>
      <c r="N501" s="229"/>
      <c r="O501" s="229"/>
      <c r="P501" s="229"/>
      <c r="Q501" s="136"/>
      <c r="R501" s="229">
        <v>0</v>
      </c>
      <c r="S501" s="229"/>
      <c r="T501" s="229"/>
      <c r="U501" s="229"/>
      <c r="V501" s="229"/>
      <c r="X501" s="229">
        <v>0</v>
      </c>
      <c r="Y501" s="229"/>
      <c r="Z501" s="229"/>
      <c r="AA501" s="229"/>
      <c r="AB501" s="229"/>
      <c r="AC501" s="135"/>
      <c r="AD501" s="229">
        <f>L501+R501-X501</f>
        <v>0</v>
      </c>
      <c r="AE501" s="229"/>
      <c r="AF501" s="229"/>
      <c r="AG501" s="229"/>
      <c r="AH501" s="229"/>
      <c r="AI501" s="87"/>
      <c r="AJ501" s="100"/>
      <c r="AK501" s="368" t="s">
        <v>751</v>
      </c>
      <c r="AL501" s="93"/>
      <c r="AM501" s="369"/>
      <c r="AN501" s="215"/>
      <c r="AO501" s="215"/>
      <c r="AR501" s="136"/>
      <c r="AS501" s="136"/>
      <c r="AT501" s="229">
        <f t="shared" si="31"/>
        <v>0</v>
      </c>
      <c r="AU501" s="229"/>
      <c r="AV501" s="229"/>
      <c r="AW501" s="229"/>
      <c r="AX501" s="229"/>
      <c r="AY501" s="136"/>
      <c r="AZ501" s="229">
        <f t="shared" si="32"/>
        <v>0</v>
      </c>
      <c r="BA501" s="229"/>
      <c r="BB501" s="229"/>
      <c r="BC501" s="229"/>
      <c r="BD501" s="229"/>
      <c r="BF501" s="229">
        <f t="shared" si="33"/>
        <v>0</v>
      </c>
      <c r="BG501" s="229"/>
      <c r="BH501" s="229"/>
      <c r="BI501" s="229"/>
      <c r="BJ501" s="229"/>
      <c r="BK501" s="135"/>
      <c r="BL501" s="229">
        <f t="shared" si="34"/>
        <v>0</v>
      </c>
      <c r="BM501" s="229"/>
      <c r="BN501" s="229"/>
      <c r="BO501" s="229"/>
      <c r="BP501" s="229"/>
      <c r="BQ501" s="143"/>
      <c r="BT501" s="136"/>
      <c r="BU501" s="136"/>
      <c r="BV501" s="136"/>
      <c r="BW501" s="136"/>
    </row>
    <row r="502" spans="1:75" ht="15" customHeight="1" hidden="1" outlineLevel="1">
      <c r="A502" s="87">
        <f>IF(B502&lt;&gt;"",COUNTIF($B$8:B502,"."),"")</f>
      </c>
      <c r="C502" s="425" t="s">
        <v>752</v>
      </c>
      <c r="D502" s="425"/>
      <c r="E502" s="426"/>
      <c r="F502" s="361"/>
      <c r="G502" s="361"/>
      <c r="H502" s="361"/>
      <c r="I502" s="362"/>
      <c r="J502" s="361"/>
      <c r="K502" s="215"/>
      <c r="L502" s="427">
        <f>SUM(L503:P506)</f>
        <v>0</v>
      </c>
      <c r="M502" s="428"/>
      <c r="N502" s="428"/>
      <c r="O502" s="428"/>
      <c r="P502" s="428"/>
      <c r="Q502" s="215"/>
      <c r="R502" s="427">
        <f>SUM(R503:V506)</f>
        <v>0</v>
      </c>
      <c r="S502" s="428"/>
      <c r="T502" s="428"/>
      <c r="U502" s="428"/>
      <c r="V502" s="428"/>
      <c r="W502" s="215"/>
      <c r="X502" s="427">
        <f>SUM(X503:AB506)</f>
        <v>0</v>
      </c>
      <c r="Y502" s="428"/>
      <c r="Z502" s="428"/>
      <c r="AA502" s="428"/>
      <c r="AB502" s="428"/>
      <c r="AC502" s="135"/>
      <c r="AD502" s="427">
        <f>SUM(AD503:AH506)</f>
        <v>0</v>
      </c>
      <c r="AE502" s="428"/>
      <c r="AF502" s="428"/>
      <c r="AG502" s="428"/>
      <c r="AH502" s="428"/>
      <c r="AI502" s="87"/>
      <c r="AJ502" s="100"/>
      <c r="AK502" s="425" t="s">
        <v>643</v>
      </c>
      <c r="AL502" s="425"/>
      <c r="AM502" s="426"/>
      <c r="AN502" s="361"/>
      <c r="AO502" s="361"/>
      <c r="AP502" s="361"/>
      <c r="AQ502" s="362"/>
      <c r="AR502" s="361"/>
      <c r="AS502" s="215"/>
      <c r="AT502" s="427">
        <f t="shared" si="31"/>
        <v>0</v>
      </c>
      <c r="AU502" s="428"/>
      <c r="AV502" s="428"/>
      <c r="AW502" s="428"/>
      <c r="AX502" s="428"/>
      <c r="AY502" s="215"/>
      <c r="AZ502" s="427">
        <f t="shared" si="32"/>
        <v>0</v>
      </c>
      <c r="BA502" s="428"/>
      <c r="BB502" s="428"/>
      <c r="BC502" s="428"/>
      <c r="BD502" s="428"/>
      <c r="BE502" s="215"/>
      <c r="BF502" s="427">
        <f t="shared" si="33"/>
        <v>0</v>
      </c>
      <c r="BG502" s="428"/>
      <c r="BH502" s="428"/>
      <c r="BI502" s="428"/>
      <c r="BJ502" s="428"/>
      <c r="BK502" s="135"/>
      <c r="BL502" s="427">
        <f t="shared" si="34"/>
        <v>0</v>
      </c>
      <c r="BM502" s="428"/>
      <c r="BN502" s="428"/>
      <c r="BO502" s="428"/>
      <c r="BP502" s="428"/>
      <c r="BQ502" s="215"/>
      <c r="BV502" s="136"/>
      <c r="BW502" s="136"/>
    </row>
    <row r="503" spans="1:75" ht="15" customHeight="1" hidden="1" outlineLevel="1">
      <c r="A503" s="87">
        <f>IF(B503&lt;&gt;"",COUNTIF($B$8:B503,"."),"")</f>
      </c>
      <c r="B503" s="138"/>
      <c r="C503" s="368" t="s">
        <v>350</v>
      </c>
      <c r="D503" s="131"/>
      <c r="E503" s="131"/>
      <c r="F503" s="215"/>
      <c r="G503" s="215"/>
      <c r="J503" s="136"/>
      <c r="K503" s="136"/>
      <c r="L503" s="429">
        <v>0</v>
      </c>
      <c r="M503" s="429"/>
      <c r="N503" s="429"/>
      <c r="O503" s="429"/>
      <c r="P503" s="429"/>
      <c r="Q503" s="136"/>
      <c r="R503" s="429">
        <v>0</v>
      </c>
      <c r="S503" s="429"/>
      <c r="T503" s="429"/>
      <c r="U503" s="429"/>
      <c r="V503" s="429"/>
      <c r="X503" s="429">
        <v>0</v>
      </c>
      <c r="Y503" s="429"/>
      <c r="Z503" s="429"/>
      <c r="AA503" s="429"/>
      <c r="AB503" s="429"/>
      <c r="AC503" s="135"/>
      <c r="AD503" s="229">
        <f>L503+R503-X503</f>
        <v>0</v>
      </c>
      <c r="AE503" s="229"/>
      <c r="AF503" s="229"/>
      <c r="AG503" s="229"/>
      <c r="AH503" s="229"/>
      <c r="AI503" s="87"/>
      <c r="AJ503" s="100"/>
      <c r="AK503" s="368" t="s">
        <v>352</v>
      </c>
      <c r="AL503" s="131"/>
      <c r="AM503" s="131"/>
      <c r="AN503" s="215"/>
      <c r="AO503" s="215"/>
      <c r="AR503" s="136"/>
      <c r="AS503" s="136"/>
      <c r="AT503" s="429">
        <f t="shared" si="31"/>
        <v>0</v>
      </c>
      <c r="AU503" s="429"/>
      <c r="AV503" s="429"/>
      <c r="AW503" s="429"/>
      <c r="AX503" s="429"/>
      <c r="AY503" s="136"/>
      <c r="AZ503" s="429">
        <f t="shared" si="32"/>
        <v>0</v>
      </c>
      <c r="BA503" s="429"/>
      <c r="BB503" s="429"/>
      <c r="BC503" s="429"/>
      <c r="BD503" s="429"/>
      <c r="BF503" s="429">
        <f t="shared" si="33"/>
        <v>0</v>
      </c>
      <c r="BG503" s="429"/>
      <c r="BH503" s="429"/>
      <c r="BI503" s="429"/>
      <c r="BJ503" s="429"/>
      <c r="BK503" s="135"/>
      <c r="BL503" s="429">
        <f t="shared" si="34"/>
        <v>0</v>
      </c>
      <c r="BM503" s="429"/>
      <c r="BN503" s="429"/>
      <c r="BO503" s="429"/>
      <c r="BP503" s="429"/>
      <c r="BQ503" s="143"/>
      <c r="BT503" s="136"/>
      <c r="BU503" s="136"/>
      <c r="BV503" s="136"/>
      <c r="BW503" s="136"/>
    </row>
    <row r="504" spans="1:75" ht="15" customHeight="1" hidden="1" outlineLevel="1">
      <c r="A504" s="87">
        <f>IF(B504&lt;&gt;"",COUNTIF($B$8:B504,"."),"")</f>
      </c>
      <c r="B504" s="138"/>
      <c r="C504" s="368" t="s">
        <v>747</v>
      </c>
      <c r="D504" s="93"/>
      <c r="E504" s="430"/>
      <c r="F504" s="215"/>
      <c r="G504" s="215"/>
      <c r="J504" s="136"/>
      <c r="K504" s="136"/>
      <c r="L504" s="229">
        <v>0</v>
      </c>
      <c r="M504" s="229"/>
      <c r="N504" s="229"/>
      <c r="O504" s="229"/>
      <c r="P504" s="229"/>
      <c r="Q504" s="136"/>
      <c r="R504" s="229">
        <v>0</v>
      </c>
      <c r="S504" s="229"/>
      <c r="T504" s="229"/>
      <c r="U504" s="229"/>
      <c r="V504" s="229"/>
      <c r="X504" s="229">
        <v>0</v>
      </c>
      <c r="Y504" s="229"/>
      <c r="Z504" s="229"/>
      <c r="AA504" s="229"/>
      <c r="AB504" s="229"/>
      <c r="AC504" s="135"/>
      <c r="AD504" s="229">
        <f>L504+R504-X504</f>
        <v>0</v>
      </c>
      <c r="AE504" s="229"/>
      <c r="AF504" s="229"/>
      <c r="AG504" s="229"/>
      <c r="AH504" s="229"/>
      <c r="AI504" s="87"/>
      <c r="AJ504" s="100"/>
      <c r="AK504" s="368" t="s">
        <v>341</v>
      </c>
      <c r="AL504" s="93"/>
      <c r="AM504" s="430"/>
      <c r="AN504" s="215"/>
      <c r="AO504" s="215"/>
      <c r="AR504" s="136"/>
      <c r="AS504" s="136"/>
      <c r="AT504" s="229">
        <f t="shared" si="31"/>
        <v>0</v>
      </c>
      <c r="AU504" s="229"/>
      <c r="AV504" s="229"/>
      <c r="AW504" s="229"/>
      <c r="AX504" s="229"/>
      <c r="AY504" s="136"/>
      <c r="AZ504" s="229">
        <f t="shared" si="32"/>
        <v>0</v>
      </c>
      <c r="BA504" s="229"/>
      <c r="BB504" s="229"/>
      <c r="BC504" s="229"/>
      <c r="BD504" s="229"/>
      <c r="BF504" s="229">
        <f t="shared" si="33"/>
        <v>0</v>
      </c>
      <c r="BG504" s="229"/>
      <c r="BH504" s="229"/>
      <c r="BI504" s="229"/>
      <c r="BJ504" s="229"/>
      <c r="BK504" s="135"/>
      <c r="BL504" s="229">
        <f t="shared" si="34"/>
        <v>0</v>
      </c>
      <c r="BM504" s="229"/>
      <c r="BN504" s="229"/>
      <c r="BO504" s="229"/>
      <c r="BP504" s="229"/>
      <c r="BQ504" s="143"/>
      <c r="BT504" s="136"/>
      <c r="BU504" s="136"/>
      <c r="BV504" s="136"/>
      <c r="BW504" s="136"/>
    </row>
    <row r="505" spans="1:75" ht="15" customHeight="1" hidden="1" outlineLevel="1">
      <c r="A505" s="87">
        <f>IF(B505&lt;&gt;"",COUNTIF($B$8:B505,"."),"")</f>
      </c>
      <c r="B505" s="138"/>
      <c r="C505" s="368" t="s">
        <v>748</v>
      </c>
      <c r="D505" s="131"/>
      <c r="E505" s="131"/>
      <c r="F505" s="215"/>
      <c r="G505" s="215"/>
      <c r="J505" s="136"/>
      <c r="K505" s="136"/>
      <c r="L505" s="229">
        <v>0</v>
      </c>
      <c r="M505" s="229"/>
      <c r="N505" s="229"/>
      <c r="O505" s="229"/>
      <c r="P505" s="229"/>
      <c r="Q505" s="136"/>
      <c r="R505" s="229">
        <v>0</v>
      </c>
      <c r="S505" s="229"/>
      <c r="T505" s="229"/>
      <c r="U505" s="229"/>
      <c r="V505" s="229"/>
      <c r="X505" s="229">
        <v>0</v>
      </c>
      <c r="Y505" s="229"/>
      <c r="Z505" s="229"/>
      <c r="AA505" s="229"/>
      <c r="AB505" s="229"/>
      <c r="AC505" s="135"/>
      <c r="AD505" s="229">
        <f>L505+R505-X505</f>
        <v>0</v>
      </c>
      <c r="AE505" s="229"/>
      <c r="AF505" s="229"/>
      <c r="AG505" s="229"/>
      <c r="AH505" s="229"/>
      <c r="AI505" s="87"/>
      <c r="AJ505" s="100"/>
      <c r="AK505" s="368" t="s">
        <v>749</v>
      </c>
      <c r="AL505" s="131"/>
      <c r="AM505" s="131"/>
      <c r="AN505" s="215"/>
      <c r="AO505" s="215"/>
      <c r="AR505" s="136"/>
      <c r="AS505" s="136"/>
      <c r="AT505" s="229">
        <f t="shared" si="31"/>
        <v>0</v>
      </c>
      <c r="AU505" s="229"/>
      <c r="AV505" s="229"/>
      <c r="AW505" s="229"/>
      <c r="AX505" s="229"/>
      <c r="AY505" s="136"/>
      <c r="AZ505" s="229">
        <f t="shared" si="32"/>
        <v>0</v>
      </c>
      <c r="BA505" s="229"/>
      <c r="BB505" s="229"/>
      <c r="BC505" s="229"/>
      <c r="BD505" s="229"/>
      <c r="BF505" s="229">
        <f t="shared" si="33"/>
        <v>0</v>
      </c>
      <c r="BG505" s="229"/>
      <c r="BH505" s="229"/>
      <c r="BI505" s="229"/>
      <c r="BJ505" s="229"/>
      <c r="BK505" s="135"/>
      <c r="BL505" s="229">
        <f t="shared" si="34"/>
        <v>0</v>
      </c>
      <c r="BM505" s="229"/>
      <c r="BN505" s="229"/>
      <c r="BO505" s="229"/>
      <c r="BP505" s="229"/>
      <c r="BQ505" s="143"/>
      <c r="BT505" s="136"/>
      <c r="BU505" s="136"/>
      <c r="BV505" s="136"/>
      <c r="BW505" s="136"/>
    </row>
    <row r="506" spans="1:75" ht="15" customHeight="1" hidden="1" outlineLevel="1">
      <c r="A506" s="87">
        <f>IF(B506&lt;&gt;"",COUNTIF($B$8:B506,"."),"")</f>
      </c>
      <c r="B506" s="138"/>
      <c r="C506" s="368" t="s">
        <v>750</v>
      </c>
      <c r="D506" s="131"/>
      <c r="E506" s="131"/>
      <c r="F506" s="215"/>
      <c r="G506" s="215"/>
      <c r="J506" s="136"/>
      <c r="K506" s="136"/>
      <c r="L506" s="229">
        <v>0</v>
      </c>
      <c r="M506" s="229"/>
      <c r="N506" s="229"/>
      <c r="O506" s="229"/>
      <c r="P506" s="229"/>
      <c r="Q506" s="136"/>
      <c r="R506" s="229">
        <v>0</v>
      </c>
      <c r="S506" s="229"/>
      <c r="T506" s="229"/>
      <c r="U506" s="229"/>
      <c r="V506" s="229"/>
      <c r="X506" s="229">
        <v>0</v>
      </c>
      <c r="Y506" s="229"/>
      <c r="Z506" s="229"/>
      <c r="AA506" s="229"/>
      <c r="AB506" s="229"/>
      <c r="AC506" s="135"/>
      <c r="AD506" s="229">
        <f>L506+R506-X506</f>
        <v>0</v>
      </c>
      <c r="AE506" s="229"/>
      <c r="AF506" s="229"/>
      <c r="AG506" s="229"/>
      <c r="AH506" s="229"/>
      <c r="AI506" s="87"/>
      <c r="AJ506" s="100"/>
      <c r="AK506" s="368" t="s">
        <v>751</v>
      </c>
      <c r="AL506" s="131"/>
      <c r="AM506" s="131"/>
      <c r="AN506" s="215"/>
      <c r="AO506" s="215"/>
      <c r="AR506" s="136"/>
      <c r="AS506" s="136"/>
      <c r="AT506" s="229">
        <f t="shared" si="31"/>
        <v>0</v>
      </c>
      <c r="AU506" s="229"/>
      <c r="AV506" s="229"/>
      <c r="AW506" s="229"/>
      <c r="AX506" s="229"/>
      <c r="AY506" s="136"/>
      <c r="AZ506" s="229">
        <f t="shared" si="32"/>
        <v>0</v>
      </c>
      <c r="BA506" s="229"/>
      <c r="BB506" s="229"/>
      <c r="BC506" s="229"/>
      <c r="BD506" s="229"/>
      <c r="BF506" s="229">
        <f t="shared" si="33"/>
        <v>0</v>
      </c>
      <c r="BG506" s="229"/>
      <c r="BH506" s="229"/>
      <c r="BI506" s="229"/>
      <c r="BJ506" s="229"/>
      <c r="BK506" s="135"/>
      <c r="BL506" s="229">
        <f t="shared" si="34"/>
        <v>0</v>
      </c>
      <c r="BM506" s="229"/>
      <c r="BN506" s="229"/>
      <c r="BO506" s="229"/>
      <c r="BP506" s="229"/>
      <c r="BQ506" s="143"/>
      <c r="BT506" s="136"/>
      <c r="BU506" s="136"/>
      <c r="BV506" s="136"/>
      <c r="BW506" s="136"/>
    </row>
    <row r="507" spans="1:75" ht="15" customHeight="1" hidden="1" outlineLevel="1">
      <c r="A507" s="87">
        <f>IF(B507&lt;&gt;"",COUNTIF($B$8:B507,"."),"")</f>
      </c>
      <c r="C507" s="431" t="s">
        <v>646</v>
      </c>
      <c r="D507" s="425"/>
      <c r="E507" s="426"/>
      <c r="F507" s="361"/>
      <c r="G507" s="361"/>
      <c r="H507" s="361"/>
      <c r="I507" s="362"/>
      <c r="J507" s="361"/>
      <c r="K507" s="215"/>
      <c r="L507" s="432">
        <f>SUM(L508:P511)</f>
        <v>0</v>
      </c>
      <c r="M507" s="432"/>
      <c r="N507" s="432"/>
      <c r="O507" s="432"/>
      <c r="P507" s="432"/>
      <c r="Q507" s="215"/>
      <c r="R507" s="432">
        <f>SUM(R508:V511)</f>
        <v>0</v>
      </c>
      <c r="S507" s="432"/>
      <c r="T507" s="432"/>
      <c r="U507" s="432"/>
      <c r="V507" s="432"/>
      <c r="W507" s="215"/>
      <c r="X507" s="432">
        <f>SUM(X508:AB511)</f>
        <v>0</v>
      </c>
      <c r="Y507" s="432"/>
      <c r="Z507" s="432"/>
      <c r="AA507" s="432"/>
      <c r="AB507" s="432"/>
      <c r="AC507" s="135"/>
      <c r="AD507" s="432">
        <f>SUM(AD508:AH511)</f>
        <v>0</v>
      </c>
      <c r="AE507" s="432"/>
      <c r="AF507" s="432"/>
      <c r="AG507" s="432"/>
      <c r="AH507" s="432"/>
      <c r="AI507" s="87"/>
      <c r="AJ507" s="100"/>
      <c r="AK507" s="431" t="s">
        <v>647</v>
      </c>
      <c r="AL507" s="425"/>
      <c r="AM507" s="426"/>
      <c r="AN507" s="361"/>
      <c r="AO507" s="361"/>
      <c r="AP507" s="361"/>
      <c r="AQ507" s="362"/>
      <c r="AR507" s="361"/>
      <c r="AS507" s="215"/>
      <c r="AT507" s="432">
        <f t="shared" si="31"/>
        <v>0</v>
      </c>
      <c r="AU507" s="432"/>
      <c r="AV507" s="432"/>
      <c r="AW507" s="432"/>
      <c r="AX507" s="432"/>
      <c r="AY507" s="215"/>
      <c r="AZ507" s="432">
        <f t="shared" si="32"/>
        <v>0</v>
      </c>
      <c r="BA507" s="432"/>
      <c r="BB507" s="432"/>
      <c r="BC507" s="432"/>
      <c r="BD507" s="432"/>
      <c r="BE507" s="215"/>
      <c r="BF507" s="432">
        <f t="shared" si="33"/>
        <v>0</v>
      </c>
      <c r="BG507" s="432"/>
      <c r="BH507" s="432"/>
      <c r="BI507" s="432"/>
      <c r="BJ507" s="432"/>
      <c r="BK507" s="135"/>
      <c r="BL507" s="432">
        <f t="shared" si="34"/>
        <v>0</v>
      </c>
      <c r="BM507" s="432"/>
      <c r="BN507" s="432"/>
      <c r="BO507" s="432"/>
      <c r="BP507" s="432"/>
      <c r="BV507" s="136"/>
      <c r="BW507" s="136"/>
    </row>
    <row r="508" spans="1:75" ht="15" customHeight="1" hidden="1" outlineLevel="1">
      <c r="A508" s="87">
        <f>IF(B508&lt;&gt;"",COUNTIF($B$8:B508,"."),"")</f>
      </c>
      <c r="B508" s="138"/>
      <c r="C508" s="368" t="s">
        <v>350</v>
      </c>
      <c r="D508" s="131"/>
      <c r="E508" s="131"/>
      <c r="F508" s="215"/>
      <c r="G508" s="215"/>
      <c r="J508" s="136"/>
      <c r="K508" s="136"/>
      <c r="L508" s="229">
        <f>L498-L503</f>
        <v>0</v>
      </c>
      <c r="M508" s="229"/>
      <c r="N508" s="229"/>
      <c r="O508" s="229"/>
      <c r="P508" s="229"/>
      <c r="Q508" s="136"/>
      <c r="R508" s="229">
        <f>R498-R503</f>
        <v>0</v>
      </c>
      <c r="S508" s="229"/>
      <c r="T508" s="229"/>
      <c r="U508" s="229"/>
      <c r="V508" s="229"/>
      <c r="X508" s="229">
        <f>X498-X503</f>
        <v>0</v>
      </c>
      <c r="Y508" s="229"/>
      <c r="Z508" s="229"/>
      <c r="AA508" s="229"/>
      <c r="AB508" s="229"/>
      <c r="AC508" s="135"/>
      <c r="AD508" s="229">
        <f>L508+R508-X508</f>
        <v>0</v>
      </c>
      <c r="AE508" s="229"/>
      <c r="AF508" s="229"/>
      <c r="AG508" s="229"/>
      <c r="AH508" s="229"/>
      <c r="AI508" s="87"/>
      <c r="AJ508" s="100"/>
      <c r="AK508" s="368" t="s">
        <v>352</v>
      </c>
      <c r="AL508" s="131"/>
      <c r="AM508" s="131"/>
      <c r="AN508" s="215"/>
      <c r="AO508" s="215"/>
      <c r="AR508" s="136"/>
      <c r="AS508" s="136"/>
      <c r="AT508" s="229">
        <f t="shared" si="31"/>
        <v>0</v>
      </c>
      <c r="AU508" s="229"/>
      <c r="AV508" s="229"/>
      <c r="AW508" s="229"/>
      <c r="AX508" s="229"/>
      <c r="AY508" s="136"/>
      <c r="AZ508" s="229">
        <f t="shared" si="32"/>
        <v>0</v>
      </c>
      <c r="BA508" s="229"/>
      <c r="BB508" s="229"/>
      <c r="BC508" s="229"/>
      <c r="BD508" s="229"/>
      <c r="BF508" s="229">
        <f t="shared" si="33"/>
        <v>0</v>
      </c>
      <c r="BG508" s="229"/>
      <c r="BH508" s="229"/>
      <c r="BI508" s="229"/>
      <c r="BJ508" s="229"/>
      <c r="BK508" s="135"/>
      <c r="BL508" s="229">
        <f t="shared" si="34"/>
        <v>0</v>
      </c>
      <c r="BM508" s="229"/>
      <c r="BN508" s="229"/>
      <c r="BO508" s="229"/>
      <c r="BP508" s="229"/>
      <c r="BQ508" s="143"/>
      <c r="BT508" s="136"/>
      <c r="BU508" s="136"/>
      <c r="BV508" s="136"/>
      <c r="BW508" s="136"/>
    </row>
    <row r="509" spans="1:75" ht="15" customHeight="1" hidden="1" outlineLevel="1">
      <c r="A509" s="87">
        <f>IF(B509&lt;&gt;"",COUNTIF($B$8:B509,"."),"")</f>
      </c>
      <c r="B509" s="138"/>
      <c r="C509" s="368" t="s">
        <v>747</v>
      </c>
      <c r="D509" s="93"/>
      <c r="E509" s="430"/>
      <c r="F509" s="215"/>
      <c r="G509" s="215"/>
      <c r="J509" s="136"/>
      <c r="K509" s="136"/>
      <c r="L509" s="229">
        <f>L499-L504</f>
        <v>0</v>
      </c>
      <c r="M509" s="229"/>
      <c r="N509" s="229"/>
      <c r="O509" s="229"/>
      <c r="P509" s="229"/>
      <c r="Q509" s="136"/>
      <c r="R509" s="229">
        <f>R499-R504</f>
        <v>0</v>
      </c>
      <c r="S509" s="229"/>
      <c r="T509" s="229"/>
      <c r="U509" s="229"/>
      <c r="V509" s="229"/>
      <c r="X509" s="229">
        <f>X499-X504</f>
        <v>0</v>
      </c>
      <c r="Y509" s="229"/>
      <c r="Z509" s="229"/>
      <c r="AA509" s="229"/>
      <c r="AB509" s="229"/>
      <c r="AC509" s="135"/>
      <c r="AD509" s="229">
        <f>L509+R509-X509</f>
        <v>0</v>
      </c>
      <c r="AE509" s="229"/>
      <c r="AF509" s="229"/>
      <c r="AG509" s="229"/>
      <c r="AH509" s="229"/>
      <c r="AI509" s="87"/>
      <c r="AJ509" s="100"/>
      <c r="AK509" s="368" t="s">
        <v>341</v>
      </c>
      <c r="AL509" s="93"/>
      <c r="AM509" s="430"/>
      <c r="AN509" s="215"/>
      <c r="AO509" s="215"/>
      <c r="AR509" s="136"/>
      <c r="AS509" s="136"/>
      <c r="AT509" s="229">
        <f t="shared" si="31"/>
        <v>0</v>
      </c>
      <c r="AU509" s="229"/>
      <c r="AV509" s="229"/>
      <c r="AW509" s="229"/>
      <c r="AX509" s="229"/>
      <c r="AY509" s="136"/>
      <c r="AZ509" s="229">
        <f t="shared" si="32"/>
        <v>0</v>
      </c>
      <c r="BA509" s="229"/>
      <c r="BB509" s="229"/>
      <c r="BC509" s="229"/>
      <c r="BD509" s="229"/>
      <c r="BF509" s="229">
        <f t="shared" si="33"/>
        <v>0</v>
      </c>
      <c r="BG509" s="229"/>
      <c r="BH509" s="229"/>
      <c r="BI509" s="229"/>
      <c r="BJ509" s="229"/>
      <c r="BK509" s="135"/>
      <c r="BL509" s="229">
        <f t="shared" si="34"/>
        <v>0</v>
      </c>
      <c r="BM509" s="229"/>
      <c r="BN509" s="229"/>
      <c r="BO509" s="229"/>
      <c r="BP509" s="229"/>
      <c r="BQ509" s="143"/>
      <c r="BT509" s="136"/>
      <c r="BU509" s="136"/>
      <c r="BV509" s="136"/>
      <c r="BW509" s="136"/>
    </row>
    <row r="510" spans="1:75" ht="15" customHeight="1" hidden="1" outlineLevel="1">
      <c r="A510" s="87">
        <f>IF(B510&lt;&gt;"",COUNTIF($B$8:B510,"."),"")</f>
      </c>
      <c r="B510" s="138"/>
      <c r="C510" s="368" t="s">
        <v>748</v>
      </c>
      <c r="D510" s="131"/>
      <c r="E510" s="131"/>
      <c r="F510" s="215"/>
      <c r="G510" s="215"/>
      <c r="J510" s="136"/>
      <c r="K510" s="136"/>
      <c r="L510" s="229">
        <f>L500-L505</f>
        <v>0</v>
      </c>
      <c r="M510" s="229"/>
      <c r="N510" s="229"/>
      <c r="O510" s="229"/>
      <c r="P510" s="229"/>
      <c r="Q510" s="136"/>
      <c r="R510" s="229">
        <f>R500-R505</f>
        <v>0</v>
      </c>
      <c r="S510" s="229"/>
      <c r="T510" s="229"/>
      <c r="U510" s="229"/>
      <c r="V510" s="229"/>
      <c r="X510" s="229">
        <f>X500-X505</f>
        <v>0</v>
      </c>
      <c r="Y510" s="229"/>
      <c r="Z510" s="229"/>
      <c r="AA510" s="229"/>
      <c r="AB510" s="229"/>
      <c r="AC510" s="135"/>
      <c r="AD510" s="229">
        <f>L510+R510-X510</f>
        <v>0</v>
      </c>
      <c r="AE510" s="229"/>
      <c r="AF510" s="229"/>
      <c r="AG510" s="229"/>
      <c r="AH510" s="229"/>
      <c r="AI510" s="87"/>
      <c r="AJ510" s="100"/>
      <c r="AK510" s="368" t="s">
        <v>749</v>
      </c>
      <c r="AL510" s="131"/>
      <c r="AM510" s="131"/>
      <c r="AN510" s="215"/>
      <c r="AO510" s="215"/>
      <c r="AR510" s="136"/>
      <c r="AS510" s="136"/>
      <c r="AT510" s="229">
        <f t="shared" si="31"/>
        <v>0</v>
      </c>
      <c r="AU510" s="229"/>
      <c r="AV510" s="229"/>
      <c r="AW510" s="229"/>
      <c r="AX510" s="229"/>
      <c r="AY510" s="136"/>
      <c r="AZ510" s="229">
        <f t="shared" si="32"/>
        <v>0</v>
      </c>
      <c r="BA510" s="229"/>
      <c r="BB510" s="229"/>
      <c r="BC510" s="229"/>
      <c r="BD510" s="229"/>
      <c r="BF510" s="229">
        <f t="shared" si="33"/>
        <v>0</v>
      </c>
      <c r="BG510" s="229"/>
      <c r="BH510" s="229"/>
      <c r="BI510" s="229"/>
      <c r="BJ510" s="229"/>
      <c r="BK510" s="135"/>
      <c r="BL510" s="229">
        <f t="shared" si="34"/>
        <v>0</v>
      </c>
      <c r="BM510" s="229"/>
      <c r="BN510" s="229"/>
      <c r="BO510" s="229"/>
      <c r="BP510" s="229"/>
      <c r="BQ510" s="143"/>
      <c r="BT510" s="136"/>
      <c r="BU510" s="136"/>
      <c r="BV510" s="136"/>
      <c r="BW510" s="136"/>
    </row>
    <row r="511" spans="1:75" ht="15" customHeight="1" hidden="1" outlineLevel="1">
      <c r="A511" s="87">
        <f>IF(B511&lt;&gt;"",COUNTIF($B$8:B511,"."),"")</f>
      </c>
      <c r="B511" s="138"/>
      <c r="C511" s="368" t="s">
        <v>750</v>
      </c>
      <c r="D511" s="131"/>
      <c r="E511" s="131"/>
      <c r="F511" s="215"/>
      <c r="G511" s="215"/>
      <c r="J511" s="136"/>
      <c r="K511" s="136"/>
      <c r="L511" s="229">
        <f>L501-L506</f>
        <v>0</v>
      </c>
      <c r="M511" s="229"/>
      <c r="N511" s="229"/>
      <c r="O511" s="229"/>
      <c r="P511" s="229"/>
      <c r="Q511" s="136"/>
      <c r="R511" s="229">
        <f>R501-R506</f>
        <v>0</v>
      </c>
      <c r="S511" s="229"/>
      <c r="T511" s="229"/>
      <c r="U511" s="229"/>
      <c r="V511" s="229"/>
      <c r="X511" s="229">
        <f>X501-X506</f>
        <v>0</v>
      </c>
      <c r="Y511" s="229"/>
      <c r="Z511" s="229"/>
      <c r="AA511" s="229"/>
      <c r="AB511" s="229"/>
      <c r="AC511" s="135"/>
      <c r="AD511" s="229">
        <f>L511+R511-X511</f>
        <v>0</v>
      </c>
      <c r="AE511" s="229"/>
      <c r="AF511" s="229"/>
      <c r="AG511" s="229"/>
      <c r="AH511" s="229"/>
      <c r="AI511" s="87"/>
      <c r="AJ511" s="100"/>
      <c r="AK511" s="368" t="s">
        <v>751</v>
      </c>
      <c r="AL511" s="131"/>
      <c r="AM511" s="131"/>
      <c r="AN511" s="215"/>
      <c r="AO511" s="215"/>
      <c r="AR511" s="136"/>
      <c r="AS511" s="136"/>
      <c r="AT511" s="229">
        <f t="shared" si="31"/>
        <v>0</v>
      </c>
      <c r="AU511" s="229"/>
      <c r="AV511" s="229"/>
      <c r="AW511" s="229"/>
      <c r="AX511" s="229"/>
      <c r="AY511" s="136"/>
      <c r="AZ511" s="229">
        <f t="shared" si="32"/>
        <v>0</v>
      </c>
      <c r="BA511" s="229"/>
      <c r="BB511" s="229"/>
      <c r="BC511" s="229"/>
      <c r="BD511" s="229"/>
      <c r="BF511" s="229">
        <f t="shared" si="33"/>
        <v>0</v>
      </c>
      <c r="BG511" s="229"/>
      <c r="BH511" s="229"/>
      <c r="BI511" s="229"/>
      <c r="BJ511" s="229"/>
      <c r="BK511" s="135"/>
      <c r="BL511" s="229">
        <f t="shared" si="34"/>
        <v>0</v>
      </c>
      <c r="BM511" s="229"/>
      <c r="BN511" s="229"/>
      <c r="BO511" s="229"/>
      <c r="BP511" s="229"/>
      <c r="BQ511" s="143"/>
      <c r="BT511" s="136"/>
      <c r="BU511" s="136"/>
      <c r="BV511" s="136"/>
      <c r="BW511" s="136"/>
    </row>
    <row r="512" spans="1:75" s="162" customFormat="1" ht="15" customHeight="1" hidden="1" outlineLevel="1">
      <c r="A512" s="87">
        <f>IF(B512&lt;&gt;"",COUNTIF($B$8:B512,"."),"")</f>
      </c>
      <c r="B512" s="134"/>
      <c r="C512" s="137"/>
      <c r="D512" s="137"/>
      <c r="E512" s="137"/>
      <c r="F512" s="137"/>
      <c r="G512" s="137"/>
      <c r="H512" s="137"/>
      <c r="I512" s="137"/>
      <c r="J512" s="137"/>
      <c r="K512" s="137"/>
      <c r="L512" s="137"/>
      <c r="M512" s="137"/>
      <c r="N512" s="137"/>
      <c r="O512" s="137"/>
      <c r="P512" s="137"/>
      <c r="Q512" s="137"/>
      <c r="R512" s="137"/>
      <c r="S512" s="137"/>
      <c r="T512" s="137"/>
      <c r="U512" s="221"/>
      <c r="W512" s="137"/>
      <c r="X512" s="137"/>
      <c r="Y512" s="137"/>
      <c r="Z512" s="137"/>
      <c r="AA512" s="137"/>
      <c r="AB512" s="137"/>
      <c r="AC512" s="99"/>
      <c r="AD512" s="99"/>
      <c r="AE512" s="99"/>
      <c r="AF512" s="99"/>
      <c r="AG512" s="99"/>
      <c r="AH512" s="99"/>
      <c r="AI512" s="87"/>
      <c r="AJ512" s="100"/>
      <c r="AK512" s="137"/>
      <c r="AL512" s="137"/>
      <c r="AM512" s="137"/>
      <c r="AN512" s="137"/>
      <c r="AO512" s="137"/>
      <c r="AP512" s="137"/>
      <c r="AQ512" s="137"/>
      <c r="AR512" s="137"/>
      <c r="AS512" s="137"/>
      <c r="AT512" s="137"/>
      <c r="AU512" s="137"/>
      <c r="AV512" s="137"/>
      <c r="AW512" s="137"/>
      <c r="AX512" s="137"/>
      <c r="AY512" s="137"/>
      <c r="AZ512" s="137"/>
      <c r="BA512" s="137"/>
      <c r="BB512" s="137"/>
      <c r="BC512" s="221"/>
      <c r="BE512" s="137"/>
      <c r="BF512" s="137"/>
      <c r="BG512" s="137"/>
      <c r="BH512" s="137"/>
      <c r="BI512" s="137"/>
      <c r="BJ512" s="137"/>
      <c r="BK512" s="99"/>
      <c r="BL512" s="99"/>
      <c r="BM512" s="99"/>
      <c r="BN512" s="99"/>
      <c r="BO512" s="99"/>
      <c r="BP512" s="99"/>
      <c r="BQ512" s="99"/>
      <c r="BR512" s="101"/>
      <c r="BS512" s="101"/>
      <c r="BT512" s="137"/>
      <c r="BU512" s="137"/>
      <c r="BV512" s="137"/>
      <c r="BW512" s="137"/>
    </row>
    <row r="513" spans="1:68" ht="15" customHeight="1" hidden="1" collapsed="1">
      <c r="A513" s="87">
        <f>IF(B513&lt;&gt;"",COUNTIF($B$8:B513,"."),"")</f>
      </c>
      <c r="C513" s="155"/>
      <c r="D513" s="215"/>
      <c r="E513" s="215"/>
      <c r="F513" s="215"/>
      <c r="M513" s="215"/>
      <c r="T513" s="393"/>
      <c r="U513" s="393"/>
      <c r="AC513" s="391"/>
      <c r="AD513" s="391"/>
      <c r="AE513" s="391"/>
      <c r="AF513" s="391"/>
      <c r="AG513" s="391"/>
      <c r="AH513" s="391"/>
      <c r="AI513" s="87"/>
      <c r="AJ513" s="100"/>
      <c r="AK513" s="155"/>
      <c r="AL513" s="215"/>
      <c r="AM513" s="215"/>
      <c r="AN513" s="215"/>
      <c r="AU513" s="215"/>
      <c r="BB513" s="393"/>
      <c r="BC513" s="393"/>
      <c r="BD513" s="160"/>
      <c r="BE513" s="160"/>
      <c r="BF513" s="160"/>
      <c r="BG513" s="160"/>
      <c r="BH513" s="160"/>
      <c r="BI513" s="160"/>
      <c r="BK513" s="419"/>
      <c r="BL513" s="419"/>
      <c r="BM513" s="419"/>
      <c r="BN513" s="419"/>
      <c r="BO513" s="419"/>
      <c r="BP513" s="419"/>
    </row>
    <row r="514" spans="1:75" s="162" customFormat="1" ht="15" customHeight="1" hidden="1" outlineLevel="1" thickTop="1">
      <c r="A514" s="87"/>
      <c r="B514" s="134"/>
      <c r="C514" s="161"/>
      <c r="D514" s="221"/>
      <c r="E514" s="221"/>
      <c r="F514" s="221"/>
      <c r="G514" s="221"/>
      <c r="H514" s="221"/>
      <c r="I514" s="221"/>
      <c r="J514" s="221"/>
      <c r="K514" s="221"/>
      <c r="L514" s="221"/>
      <c r="M514" s="221"/>
      <c r="N514" s="221"/>
      <c r="O514" s="221"/>
      <c r="P514" s="221"/>
      <c r="Q514" s="221"/>
      <c r="R514" s="221"/>
      <c r="S514" s="221"/>
      <c r="T514" s="221"/>
      <c r="U514" s="221"/>
      <c r="V514" s="137"/>
      <c r="W514" s="137"/>
      <c r="X514" s="137"/>
      <c r="Y514" s="137"/>
      <c r="Z514" s="137"/>
      <c r="AA514" s="137"/>
      <c r="AB514" s="221"/>
      <c r="AC514" s="137"/>
      <c r="AD514" s="137"/>
      <c r="AE514" s="137"/>
      <c r="AF514" s="137"/>
      <c r="AG514" s="137"/>
      <c r="AH514" s="137"/>
      <c r="AI514" s="87"/>
      <c r="AJ514" s="100"/>
      <c r="AK514" s="161"/>
      <c r="AL514" s="221"/>
      <c r="AM514" s="221"/>
      <c r="AN514" s="221"/>
      <c r="AO514" s="221"/>
      <c r="AP514" s="221"/>
      <c r="AQ514" s="221"/>
      <c r="AR514" s="221"/>
      <c r="AS514" s="221"/>
      <c r="AT514" s="221"/>
      <c r="AU514" s="221"/>
      <c r="AV514" s="221"/>
      <c r="AW514" s="221"/>
      <c r="AX514" s="221"/>
      <c r="AY514" s="221"/>
      <c r="AZ514" s="221"/>
      <c r="BA514" s="221"/>
      <c r="BB514" s="221"/>
      <c r="BC514" s="221"/>
      <c r="BD514" s="137"/>
      <c r="BE514" s="137"/>
      <c r="BF514" s="137"/>
      <c r="BG514" s="137"/>
      <c r="BH514" s="137"/>
      <c r="BI514" s="137"/>
      <c r="BJ514" s="221"/>
      <c r="BK514" s="137"/>
      <c r="BL514" s="137"/>
      <c r="BM514" s="137"/>
      <c r="BN514" s="137"/>
      <c r="BO514" s="137"/>
      <c r="BP514" s="137"/>
      <c r="BQ514" s="137"/>
      <c r="BR514" s="101"/>
      <c r="BS514" s="101"/>
      <c r="BT514" s="137"/>
      <c r="BU514" s="137"/>
      <c r="BV514" s="137"/>
      <c r="BW514" s="137"/>
    </row>
    <row r="515" spans="1:75" ht="42" customHeight="1" hidden="1" outlineLevel="1">
      <c r="A515" s="140"/>
      <c r="B515" s="138"/>
      <c r="C515" s="164" t="s">
        <v>753</v>
      </c>
      <c r="D515" s="165"/>
      <c r="E515" s="165"/>
      <c r="F515" s="165"/>
      <c r="G515" s="165"/>
      <c r="H515" s="165"/>
      <c r="I515" s="165"/>
      <c r="J515" s="165"/>
      <c r="K515" s="165"/>
      <c r="L515" s="165"/>
      <c r="M515" s="165"/>
      <c r="N515" s="165"/>
      <c r="O515" s="165"/>
      <c r="P515" s="165"/>
      <c r="Q515" s="165"/>
      <c r="R515" s="165"/>
      <c r="S515" s="165"/>
      <c r="T515" s="165"/>
      <c r="U515" s="165"/>
      <c r="V515" s="165"/>
      <c r="W515" s="165"/>
      <c r="X515" s="165"/>
      <c r="Y515" s="165"/>
      <c r="Z515" s="165"/>
      <c r="AA515" s="165"/>
      <c r="AB515" s="165"/>
      <c r="AC515" s="165"/>
      <c r="AD515" s="165"/>
      <c r="AE515" s="165"/>
      <c r="AF515" s="165"/>
      <c r="AG515" s="165"/>
      <c r="AH515" s="165"/>
      <c r="AI515" s="140"/>
      <c r="AJ515" s="166"/>
      <c r="AK515" s="167"/>
      <c r="AL515" s="215"/>
      <c r="AM515" s="215"/>
      <c r="AN515" s="215"/>
      <c r="AO515" s="215"/>
      <c r="AP515" s="215"/>
      <c r="AQ515" s="215"/>
      <c r="AR515" s="215"/>
      <c r="AS515" s="215"/>
      <c r="AT515" s="215"/>
      <c r="AU515" s="215"/>
      <c r="AV515" s="215"/>
      <c r="AW515" s="215"/>
      <c r="AX515" s="215"/>
      <c r="AY515" s="215"/>
      <c r="AZ515" s="215"/>
      <c r="BA515" s="215"/>
      <c r="BB515" s="215"/>
      <c r="BC515" s="215"/>
      <c r="BJ515" s="215"/>
      <c r="BT515" s="136"/>
      <c r="BU515" s="136"/>
      <c r="BV515" s="136"/>
      <c r="BW515" s="136"/>
    </row>
    <row r="516" spans="1:75" s="162" customFormat="1" ht="15" customHeight="1" hidden="1" outlineLevel="1" collapsed="1">
      <c r="A516" s="87">
        <f>IF(B516&lt;&gt;"",COUNTIF($B$8:B516,"."),"")</f>
      </c>
      <c r="B516" s="134"/>
      <c r="C516" s="161"/>
      <c r="D516" s="221"/>
      <c r="E516" s="221"/>
      <c r="F516" s="221"/>
      <c r="G516" s="221"/>
      <c r="H516" s="221"/>
      <c r="I516" s="221"/>
      <c r="J516" s="221"/>
      <c r="K516" s="221"/>
      <c r="L516" s="221"/>
      <c r="M516" s="221"/>
      <c r="N516" s="221"/>
      <c r="O516" s="221"/>
      <c r="P516" s="221"/>
      <c r="Q516" s="221"/>
      <c r="R516" s="221"/>
      <c r="S516" s="221"/>
      <c r="T516" s="221"/>
      <c r="U516" s="221"/>
      <c r="V516" s="137"/>
      <c r="W516" s="137"/>
      <c r="X516" s="137"/>
      <c r="Y516" s="137"/>
      <c r="Z516" s="137"/>
      <c r="AA516" s="137"/>
      <c r="AB516" s="137"/>
      <c r="AC516" s="137"/>
      <c r="AD516" s="137"/>
      <c r="AE516" s="137"/>
      <c r="AF516" s="137"/>
      <c r="AG516" s="137"/>
      <c r="AH516" s="137"/>
      <c r="AI516" s="87"/>
      <c r="AJ516" s="100"/>
      <c r="AK516" s="161"/>
      <c r="AL516" s="221"/>
      <c r="AM516" s="221"/>
      <c r="AN516" s="221"/>
      <c r="AO516" s="221"/>
      <c r="AP516" s="221"/>
      <c r="AQ516" s="221"/>
      <c r="AR516" s="221"/>
      <c r="AS516" s="221"/>
      <c r="AT516" s="221"/>
      <c r="AU516" s="221"/>
      <c r="AV516" s="221"/>
      <c r="AW516" s="221"/>
      <c r="AX516" s="221"/>
      <c r="AY516" s="221"/>
      <c r="AZ516" s="221"/>
      <c r="BA516" s="221"/>
      <c r="BB516" s="221"/>
      <c r="BC516" s="221"/>
      <c r="BD516" s="137"/>
      <c r="BE516" s="137"/>
      <c r="BF516" s="137"/>
      <c r="BG516" s="137"/>
      <c r="BH516" s="137"/>
      <c r="BI516" s="137"/>
      <c r="BJ516" s="137"/>
      <c r="BK516" s="137"/>
      <c r="BL516" s="137"/>
      <c r="BM516" s="137"/>
      <c r="BN516" s="137"/>
      <c r="BO516" s="137"/>
      <c r="BP516" s="137"/>
      <c r="BQ516" s="137"/>
      <c r="BR516" s="101"/>
      <c r="BS516" s="101"/>
      <c r="BT516" s="137"/>
      <c r="BU516" s="137"/>
      <c r="BV516" s="137"/>
      <c r="BW516" s="137"/>
    </row>
    <row r="517" spans="1:75" ht="15" customHeight="1" hidden="1" outlineLevel="1">
      <c r="A517" s="87">
        <f>IF(B517&lt;&gt;"",COUNTIF($B$8:B517,"."),"")</f>
      </c>
      <c r="B517" s="135"/>
      <c r="C517" s="433" t="s">
        <v>754</v>
      </c>
      <c r="D517" s="215"/>
      <c r="E517" s="215"/>
      <c r="F517" s="215"/>
      <c r="G517" s="215"/>
      <c r="H517" s="215"/>
      <c r="I517" s="215"/>
      <c r="J517" s="215"/>
      <c r="K517" s="215"/>
      <c r="L517" s="215"/>
      <c r="M517" s="215"/>
      <c r="N517" s="215"/>
      <c r="O517" s="215"/>
      <c r="P517" s="215"/>
      <c r="Q517" s="215"/>
      <c r="R517" s="215"/>
      <c r="S517" s="215"/>
      <c r="T517" s="215"/>
      <c r="U517" s="136"/>
      <c r="AH517" s="192"/>
      <c r="AI517" s="87"/>
      <c r="AJ517" s="100"/>
      <c r="AK517" s="433" t="s">
        <v>755</v>
      </c>
      <c r="AL517" s="215"/>
      <c r="AM517" s="215"/>
      <c r="AN517" s="215"/>
      <c r="AO517" s="215"/>
      <c r="AP517" s="215"/>
      <c r="AQ517" s="215"/>
      <c r="AR517" s="215"/>
      <c r="AS517" s="215"/>
      <c r="AT517" s="215"/>
      <c r="AU517" s="215"/>
      <c r="AV517" s="215"/>
      <c r="AW517" s="215"/>
      <c r="AX517" s="215"/>
      <c r="AY517" s="215"/>
      <c r="AZ517" s="215"/>
      <c r="BA517" s="215"/>
      <c r="BB517" s="215"/>
      <c r="BC517" s="136"/>
      <c r="BP517" s="192"/>
      <c r="BW517" s="162"/>
    </row>
    <row r="518" spans="1:74" s="434" customFormat="1" ht="39.75" customHeight="1" hidden="1" outlineLevel="1">
      <c r="A518" s="87">
        <f>IF(B518&lt;&gt;"",COUNTIF($B$8:B518,"."),"")</f>
      </c>
      <c r="C518" s="435" t="s">
        <v>756</v>
      </c>
      <c r="D518" s="435"/>
      <c r="E518" s="435"/>
      <c r="F518" s="435"/>
      <c r="G518" s="435"/>
      <c r="H518" s="435"/>
      <c r="I518" s="435"/>
      <c r="J518" s="435"/>
      <c r="K518" s="435"/>
      <c r="L518" s="435"/>
      <c r="M518" s="435"/>
      <c r="N518" s="435"/>
      <c r="O518" s="436" t="s">
        <v>757</v>
      </c>
      <c r="P518" s="436"/>
      <c r="Q518" s="436"/>
      <c r="R518" s="436"/>
      <c r="S518" s="436"/>
      <c r="T518" s="436"/>
      <c r="U518" s="436" t="s">
        <v>758</v>
      </c>
      <c r="V518" s="436"/>
      <c r="W518" s="436"/>
      <c r="X518" s="436"/>
      <c r="Y518" s="436" t="s">
        <v>759</v>
      </c>
      <c r="Z518" s="436"/>
      <c r="AA518" s="436"/>
      <c r="AB518" s="436"/>
      <c r="AC518" s="436" t="s">
        <v>760</v>
      </c>
      <c r="AD518" s="436"/>
      <c r="AE518" s="436"/>
      <c r="AF518" s="436"/>
      <c r="AG518" s="436"/>
      <c r="AH518" s="436"/>
      <c r="AI518" s="87"/>
      <c r="AJ518" s="100"/>
      <c r="AK518" s="435" t="s">
        <v>761</v>
      </c>
      <c r="AL518" s="435"/>
      <c r="AM518" s="435"/>
      <c r="AN518" s="435"/>
      <c r="AO518" s="435"/>
      <c r="AP518" s="435"/>
      <c r="AQ518" s="435"/>
      <c r="AR518" s="435"/>
      <c r="AS518" s="435"/>
      <c r="AT518" s="435"/>
      <c r="AU518" s="435"/>
      <c r="AV518" s="435"/>
      <c r="AW518" s="436" t="s">
        <v>762</v>
      </c>
      <c r="AX518" s="436"/>
      <c r="AY518" s="436"/>
      <c r="AZ518" s="436"/>
      <c r="BA518" s="436"/>
      <c r="BB518" s="436"/>
      <c r="BC518" s="436" t="s">
        <v>763</v>
      </c>
      <c r="BD518" s="436"/>
      <c r="BE518" s="436"/>
      <c r="BF518" s="436"/>
      <c r="BG518" s="436" t="s">
        <v>764</v>
      </c>
      <c r="BH518" s="436"/>
      <c r="BI518" s="436"/>
      <c r="BJ518" s="436"/>
      <c r="BK518" s="436" t="s">
        <v>765</v>
      </c>
      <c r="BL518" s="436"/>
      <c r="BM518" s="436"/>
      <c r="BN518" s="436"/>
      <c r="BO518" s="436"/>
      <c r="BP518" s="436"/>
      <c r="BQ518" s="437"/>
      <c r="BR518" s="101"/>
      <c r="BS518" s="101"/>
      <c r="BT518" s="99"/>
      <c r="BU518" s="99"/>
      <c r="BV518" s="99"/>
    </row>
    <row r="519" spans="1:75" ht="15" customHeight="1" hidden="1" outlineLevel="1">
      <c r="A519" s="87">
        <f>IF(B519&lt;&gt;"",COUNTIF($B$8:B519,"."),"")</f>
      </c>
      <c r="C519" s="438" t="s">
        <v>766</v>
      </c>
      <c r="D519" s="438"/>
      <c r="E519" s="438"/>
      <c r="F519" s="438"/>
      <c r="G519" s="438"/>
      <c r="H519" s="438"/>
      <c r="I519" s="438"/>
      <c r="J519" s="438"/>
      <c r="K519" s="438"/>
      <c r="L519" s="438"/>
      <c r="M519" s="438"/>
      <c r="N519" s="438"/>
      <c r="O519" s="390"/>
      <c r="P519" s="390"/>
      <c r="Q519" s="390"/>
      <c r="R519" s="390"/>
      <c r="S519" s="390"/>
      <c r="T519" s="390"/>
      <c r="U519" s="390"/>
      <c r="V519" s="390"/>
      <c r="W519" s="390"/>
      <c r="X519" s="390"/>
      <c r="Y519" s="390"/>
      <c r="Z519" s="390"/>
      <c r="AA519" s="390"/>
      <c r="AB519" s="390"/>
      <c r="AC519" s="390"/>
      <c r="AD519" s="390"/>
      <c r="AE519" s="390"/>
      <c r="AF519" s="390"/>
      <c r="AG519" s="390"/>
      <c r="AH519" s="390"/>
      <c r="AI519" s="87"/>
      <c r="AJ519" s="100"/>
      <c r="AK519" s="438" t="s">
        <v>767</v>
      </c>
      <c r="AL519" s="438"/>
      <c r="AM519" s="438"/>
      <c r="AN519" s="438"/>
      <c r="AO519" s="438"/>
      <c r="AP519" s="438"/>
      <c r="AQ519" s="438"/>
      <c r="AR519" s="438"/>
      <c r="AS519" s="438"/>
      <c r="AT519" s="438"/>
      <c r="AU519" s="438"/>
      <c r="AV519" s="438"/>
      <c r="AW519" s="390">
        <f>O519</f>
        <v>0</v>
      </c>
      <c r="AX519" s="390"/>
      <c r="AY519" s="390"/>
      <c r="AZ519" s="390"/>
      <c r="BA519" s="390"/>
      <c r="BB519" s="390"/>
      <c r="BC519" s="390">
        <f>U519</f>
        <v>0</v>
      </c>
      <c r="BD519" s="390"/>
      <c r="BE519" s="390"/>
      <c r="BF519" s="390"/>
      <c r="BG519" s="390">
        <f>Y519</f>
        <v>0</v>
      </c>
      <c r="BH519" s="390"/>
      <c r="BI519" s="390"/>
      <c r="BJ519" s="390"/>
      <c r="BK519" s="390">
        <f>AC519</f>
        <v>0</v>
      </c>
      <c r="BL519" s="390"/>
      <c r="BM519" s="390"/>
      <c r="BN519" s="390"/>
      <c r="BO519" s="390"/>
      <c r="BP519" s="390"/>
      <c r="BQ519" s="378"/>
      <c r="BW519" s="162"/>
    </row>
    <row r="520" spans="1:75" ht="15" customHeight="1" hidden="1" outlineLevel="1">
      <c r="A520" s="87">
        <f>IF(B520&lt;&gt;"",COUNTIF($B$8:B520,"."),"")</f>
      </c>
      <c r="C520" s="439" t="s">
        <v>768</v>
      </c>
      <c r="D520" s="439"/>
      <c r="E520" s="439"/>
      <c r="F520" s="439"/>
      <c r="G520" s="439"/>
      <c r="H520" s="439"/>
      <c r="I520" s="439"/>
      <c r="J520" s="439"/>
      <c r="K520" s="439"/>
      <c r="L520" s="439"/>
      <c r="M520" s="439"/>
      <c r="N520" s="439"/>
      <c r="O520" s="181"/>
      <c r="P520" s="181"/>
      <c r="Q520" s="181"/>
      <c r="R520" s="181"/>
      <c r="S520" s="181"/>
      <c r="T520" s="181"/>
      <c r="U520" s="181"/>
      <c r="V520" s="181"/>
      <c r="W520" s="181"/>
      <c r="X520" s="181"/>
      <c r="Y520" s="181"/>
      <c r="Z520" s="181"/>
      <c r="AA520" s="181"/>
      <c r="AB520" s="181"/>
      <c r="AC520" s="181"/>
      <c r="AD520" s="181"/>
      <c r="AE520" s="181"/>
      <c r="AF520" s="181"/>
      <c r="AG520" s="181"/>
      <c r="AH520" s="181"/>
      <c r="AI520" s="87"/>
      <c r="AJ520" s="100"/>
      <c r="AK520" s="439" t="s">
        <v>769</v>
      </c>
      <c r="AL520" s="439"/>
      <c r="AM520" s="439"/>
      <c r="AN520" s="439"/>
      <c r="AO520" s="439"/>
      <c r="AP520" s="439"/>
      <c r="AQ520" s="439"/>
      <c r="AR520" s="439"/>
      <c r="AS520" s="439"/>
      <c r="AT520" s="439"/>
      <c r="AU520" s="439"/>
      <c r="AV520" s="439"/>
      <c r="AW520" s="181">
        <f>O520</f>
        <v>0</v>
      </c>
      <c r="AX520" s="181"/>
      <c r="AY520" s="181"/>
      <c r="AZ520" s="181"/>
      <c r="BA520" s="181"/>
      <c r="BB520" s="181"/>
      <c r="BC520" s="181">
        <f>U520</f>
        <v>0</v>
      </c>
      <c r="BD520" s="181"/>
      <c r="BE520" s="181"/>
      <c r="BF520" s="181"/>
      <c r="BG520" s="181">
        <f>Y520</f>
        <v>0</v>
      </c>
      <c r="BH520" s="181"/>
      <c r="BI520" s="181"/>
      <c r="BJ520" s="181"/>
      <c r="BK520" s="181">
        <f>AC520</f>
        <v>0</v>
      </c>
      <c r="BL520" s="181"/>
      <c r="BM520" s="181"/>
      <c r="BN520" s="181"/>
      <c r="BO520" s="181"/>
      <c r="BP520" s="181"/>
      <c r="BQ520" s="378"/>
      <c r="BW520" s="162"/>
    </row>
    <row r="521" spans="1:75" s="162" customFormat="1" ht="15" customHeight="1" hidden="1" outlineLevel="1">
      <c r="A521" s="87">
        <f>IF(B521&lt;&gt;"",COUNTIF($B$8:B521,"."),"")</f>
      </c>
      <c r="B521" s="134"/>
      <c r="C521" s="161"/>
      <c r="D521" s="221"/>
      <c r="E521" s="221"/>
      <c r="F521" s="221"/>
      <c r="G521" s="221"/>
      <c r="H521" s="221"/>
      <c r="I521" s="221"/>
      <c r="J521" s="221"/>
      <c r="K521" s="221"/>
      <c r="L521" s="221"/>
      <c r="M521" s="221"/>
      <c r="N521" s="221"/>
      <c r="O521" s="221"/>
      <c r="P521" s="221"/>
      <c r="Q521" s="221"/>
      <c r="R521" s="221"/>
      <c r="S521" s="221"/>
      <c r="T521" s="221"/>
      <c r="U521" s="221"/>
      <c r="V521" s="137"/>
      <c r="W521" s="137"/>
      <c r="X521" s="137"/>
      <c r="Y521" s="137"/>
      <c r="Z521" s="137"/>
      <c r="AA521" s="137"/>
      <c r="AB521" s="137"/>
      <c r="AC521" s="137"/>
      <c r="AD521" s="137"/>
      <c r="AE521" s="137"/>
      <c r="AF521" s="137"/>
      <c r="AG521" s="137"/>
      <c r="AH521" s="137"/>
      <c r="AI521" s="87"/>
      <c r="AJ521" s="100"/>
      <c r="AK521" s="161"/>
      <c r="AL521" s="221"/>
      <c r="AM521" s="221"/>
      <c r="AN521" s="221"/>
      <c r="AO521" s="221"/>
      <c r="AP521" s="221"/>
      <c r="AQ521" s="221"/>
      <c r="AR521" s="221"/>
      <c r="AS521" s="221"/>
      <c r="AT521" s="221"/>
      <c r="AU521" s="221"/>
      <c r="AV521" s="221"/>
      <c r="AW521" s="221"/>
      <c r="AX521" s="221"/>
      <c r="AY521" s="221"/>
      <c r="AZ521" s="221"/>
      <c r="BA521" s="221"/>
      <c r="BB521" s="221"/>
      <c r="BC521" s="221"/>
      <c r="BD521" s="137"/>
      <c r="BE521" s="137"/>
      <c r="BF521" s="137"/>
      <c r="BG521" s="137"/>
      <c r="BH521" s="137"/>
      <c r="BI521" s="137"/>
      <c r="BJ521" s="137"/>
      <c r="BK521" s="137"/>
      <c r="BL521" s="137"/>
      <c r="BM521" s="137"/>
      <c r="BN521" s="137"/>
      <c r="BO521" s="137"/>
      <c r="BP521" s="137"/>
      <c r="BQ521" s="137"/>
      <c r="BR521" s="101"/>
      <c r="BS521" s="101"/>
      <c r="BT521" s="137"/>
      <c r="BU521" s="137"/>
      <c r="BV521" s="137"/>
      <c r="BW521" s="137"/>
    </row>
    <row r="522" spans="1:75" ht="15" customHeight="1" hidden="1" outlineLevel="1">
      <c r="A522" s="87">
        <f>IF(B522&lt;&gt;"",COUNTIF($B$8:B522,"."),"")</f>
      </c>
      <c r="B522" s="135"/>
      <c r="C522" s="433" t="s">
        <v>770</v>
      </c>
      <c r="D522" s="215"/>
      <c r="E522" s="215"/>
      <c r="F522" s="215"/>
      <c r="G522" s="215"/>
      <c r="H522" s="215"/>
      <c r="I522" s="215"/>
      <c r="J522" s="215"/>
      <c r="K522" s="215"/>
      <c r="L522" s="215"/>
      <c r="M522" s="215"/>
      <c r="N522" s="215"/>
      <c r="O522" s="215"/>
      <c r="P522" s="215"/>
      <c r="Q522" s="215"/>
      <c r="R522" s="215"/>
      <c r="S522" s="215"/>
      <c r="T522" s="215"/>
      <c r="U522" s="136"/>
      <c r="AH522" s="192"/>
      <c r="AI522" s="87"/>
      <c r="AJ522" s="100"/>
      <c r="AK522" s="433" t="s">
        <v>771</v>
      </c>
      <c r="AL522" s="215"/>
      <c r="AM522" s="215"/>
      <c r="AN522" s="215"/>
      <c r="AO522" s="215"/>
      <c r="AP522" s="215"/>
      <c r="AQ522" s="215"/>
      <c r="AR522" s="215"/>
      <c r="AS522" s="215"/>
      <c r="AT522" s="215"/>
      <c r="AU522" s="215"/>
      <c r="AV522" s="215"/>
      <c r="AW522" s="215"/>
      <c r="AX522" s="215"/>
      <c r="AY522" s="215"/>
      <c r="AZ522" s="215"/>
      <c r="BA522" s="215"/>
      <c r="BB522" s="215"/>
      <c r="BC522" s="136"/>
      <c r="BP522" s="192"/>
      <c r="BW522" s="162"/>
    </row>
    <row r="523" spans="1:74" s="434" customFormat="1" ht="39.75" customHeight="1" hidden="1" outlineLevel="1">
      <c r="A523" s="87">
        <f>IF(B523&lt;&gt;"",COUNTIF($B$8:B523,"."),"")</f>
      </c>
      <c r="C523" s="435" t="s">
        <v>772</v>
      </c>
      <c r="D523" s="435"/>
      <c r="E523" s="435"/>
      <c r="F523" s="435"/>
      <c r="G523" s="435"/>
      <c r="H523" s="435"/>
      <c r="I523" s="435"/>
      <c r="J523" s="435"/>
      <c r="K523" s="435"/>
      <c r="L523" s="435"/>
      <c r="M523" s="435"/>
      <c r="N523" s="435"/>
      <c r="O523" s="436" t="s">
        <v>757</v>
      </c>
      <c r="P523" s="436"/>
      <c r="Q523" s="436"/>
      <c r="R523" s="436"/>
      <c r="S523" s="436"/>
      <c r="T523" s="436"/>
      <c r="U523" s="436" t="s">
        <v>758</v>
      </c>
      <c r="V523" s="436"/>
      <c r="W523" s="436"/>
      <c r="X523" s="436"/>
      <c r="Y523" s="436" t="s">
        <v>759</v>
      </c>
      <c r="Z523" s="436"/>
      <c r="AA523" s="436"/>
      <c r="AB523" s="436"/>
      <c r="AC523" s="436" t="s">
        <v>760</v>
      </c>
      <c r="AD523" s="436"/>
      <c r="AE523" s="436"/>
      <c r="AF523" s="436"/>
      <c r="AG523" s="436"/>
      <c r="AH523" s="436"/>
      <c r="AI523" s="87"/>
      <c r="AJ523" s="100"/>
      <c r="AK523" s="435" t="s">
        <v>773</v>
      </c>
      <c r="AL523" s="435"/>
      <c r="AM523" s="435"/>
      <c r="AN523" s="435"/>
      <c r="AO523" s="435"/>
      <c r="AP523" s="435"/>
      <c r="AQ523" s="435"/>
      <c r="AR523" s="435"/>
      <c r="AS523" s="435"/>
      <c r="AT523" s="435"/>
      <c r="AU523" s="435"/>
      <c r="AV523" s="435"/>
      <c r="AW523" s="436" t="s">
        <v>762</v>
      </c>
      <c r="AX523" s="436"/>
      <c r="AY523" s="436"/>
      <c r="AZ523" s="436"/>
      <c r="BA523" s="436"/>
      <c r="BB523" s="436"/>
      <c r="BC523" s="436" t="s">
        <v>763</v>
      </c>
      <c r="BD523" s="436"/>
      <c r="BE523" s="436"/>
      <c r="BF523" s="436"/>
      <c r="BG523" s="436" t="s">
        <v>764</v>
      </c>
      <c r="BH523" s="436"/>
      <c r="BI523" s="436"/>
      <c r="BJ523" s="436"/>
      <c r="BK523" s="436" t="s">
        <v>765</v>
      </c>
      <c r="BL523" s="436"/>
      <c r="BM523" s="436"/>
      <c r="BN523" s="436"/>
      <c r="BO523" s="436"/>
      <c r="BP523" s="436"/>
      <c r="BQ523" s="437"/>
      <c r="BR523" s="101"/>
      <c r="BS523" s="101"/>
      <c r="BT523" s="99"/>
      <c r="BU523" s="99"/>
      <c r="BV523" s="99"/>
    </row>
    <row r="524" spans="1:75" ht="15" customHeight="1" hidden="1" outlineLevel="1">
      <c r="A524" s="87">
        <f>IF(B524&lt;&gt;"",COUNTIF($B$8:B524,"."),"")</f>
      </c>
      <c r="C524" s="438" t="s">
        <v>774</v>
      </c>
      <c r="D524" s="438"/>
      <c r="E524" s="438"/>
      <c r="F524" s="438"/>
      <c r="G524" s="438"/>
      <c r="H524" s="438"/>
      <c r="I524" s="438"/>
      <c r="J524" s="438"/>
      <c r="K524" s="438"/>
      <c r="L524" s="438"/>
      <c r="M524" s="438"/>
      <c r="N524" s="438"/>
      <c r="O524" s="390"/>
      <c r="P524" s="390"/>
      <c r="Q524" s="390"/>
      <c r="R524" s="390"/>
      <c r="S524" s="390"/>
      <c r="T524" s="390"/>
      <c r="U524" s="390"/>
      <c r="V524" s="390"/>
      <c r="W524" s="390"/>
      <c r="X524" s="390"/>
      <c r="Y524" s="390"/>
      <c r="Z524" s="390"/>
      <c r="AA524" s="390"/>
      <c r="AB524" s="390"/>
      <c r="AC524" s="390"/>
      <c r="AD524" s="390"/>
      <c r="AE524" s="390"/>
      <c r="AF524" s="390"/>
      <c r="AG524" s="390"/>
      <c r="AH524" s="390"/>
      <c r="AI524" s="87"/>
      <c r="AJ524" s="100"/>
      <c r="AK524" s="438" t="s">
        <v>775</v>
      </c>
      <c r="AL524" s="438"/>
      <c r="AM524" s="438"/>
      <c r="AN524" s="438"/>
      <c r="AO524" s="438"/>
      <c r="AP524" s="438"/>
      <c r="AQ524" s="438"/>
      <c r="AR524" s="438"/>
      <c r="AS524" s="438"/>
      <c r="AT524" s="438"/>
      <c r="AU524" s="438"/>
      <c r="AV524" s="438"/>
      <c r="AW524" s="181">
        <f>O524</f>
        <v>0</v>
      </c>
      <c r="AX524" s="181"/>
      <c r="AY524" s="181"/>
      <c r="AZ524" s="181"/>
      <c r="BA524" s="181"/>
      <c r="BB524" s="181"/>
      <c r="BC524" s="181">
        <f>U524</f>
        <v>0</v>
      </c>
      <c r="BD524" s="181"/>
      <c r="BE524" s="181"/>
      <c r="BF524" s="181"/>
      <c r="BG524" s="181">
        <f>Y524</f>
        <v>0</v>
      </c>
      <c r="BH524" s="181"/>
      <c r="BI524" s="181"/>
      <c r="BJ524" s="181"/>
      <c r="BK524" s="181">
        <f>AC524</f>
        <v>0</v>
      </c>
      <c r="BL524" s="181"/>
      <c r="BM524" s="181"/>
      <c r="BN524" s="181"/>
      <c r="BO524" s="181"/>
      <c r="BP524" s="181"/>
      <c r="BQ524" s="378"/>
      <c r="BW524" s="162"/>
    </row>
    <row r="525" spans="1:75" ht="15" customHeight="1" hidden="1" outlineLevel="1">
      <c r="A525" s="87">
        <f>IF(B525&lt;&gt;"",COUNTIF($B$8:B525,"."),"")</f>
      </c>
      <c r="C525" s="439" t="s">
        <v>776</v>
      </c>
      <c r="D525" s="439"/>
      <c r="E525" s="439"/>
      <c r="F525" s="439"/>
      <c r="G525" s="439"/>
      <c r="H525" s="439"/>
      <c r="I525" s="439"/>
      <c r="J525" s="439"/>
      <c r="K525" s="439"/>
      <c r="L525" s="439"/>
      <c r="M525" s="439"/>
      <c r="N525" s="439"/>
      <c r="O525" s="181"/>
      <c r="P525" s="181"/>
      <c r="Q525" s="181"/>
      <c r="R525" s="181"/>
      <c r="S525" s="181"/>
      <c r="T525" s="181"/>
      <c r="U525" s="181"/>
      <c r="V525" s="181"/>
      <c r="W525" s="181"/>
      <c r="X525" s="181"/>
      <c r="Y525" s="181"/>
      <c r="Z525" s="181"/>
      <c r="AA525" s="181"/>
      <c r="AB525" s="181"/>
      <c r="AC525" s="181"/>
      <c r="AD525" s="181"/>
      <c r="AE525" s="181"/>
      <c r="AF525" s="181"/>
      <c r="AG525" s="181"/>
      <c r="AH525" s="181"/>
      <c r="AI525" s="87"/>
      <c r="AJ525" s="100"/>
      <c r="AK525" s="439" t="s">
        <v>777</v>
      </c>
      <c r="AL525" s="439"/>
      <c r="AM525" s="439"/>
      <c r="AN525" s="439"/>
      <c r="AO525" s="439"/>
      <c r="AP525" s="439"/>
      <c r="AQ525" s="439"/>
      <c r="AR525" s="439"/>
      <c r="AS525" s="439"/>
      <c r="AT525" s="439"/>
      <c r="AU525" s="439"/>
      <c r="AV525" s="439"/>
      <c r="AW525" s="181">
        <f>O525</f>
        <v>0</v>
      </c>
      <c r="AX525" s="181"/>
      <c r="AY525" s="181"/>
      <c r="AZ525" s="181"/>
      <c r="BA525" s="181"/>
      <c r="BB525" s="181"/>
      <c r="BC525" s="181">
        <f>U525</f>
        <v>0</v>
      </c>
      <c r="BD525" s="181"/>
      <c r="BE525" s="181"/>
      <c r="BF525" s="181"/>
      <c r="BG525" s="181">
        <f>Y525</f>
        <v>0</v>
      </c>
      <c r="BH525" s="181"/>
      <c r="BI525" s="181"/>
      <c r="BJ525" s="181"/>
      <c r="BK525" s="181">
        <f>AC525</f>
        <v>0</v>
      </c>
      <c r="BL525" s="181"/>
      <c r="BM525" s="181"/>
      <c r="BN525" s="181"/>
      <c r="BO525" s="181"/>
      <c r="BP525" s="181"/>
      <c r="BQ525" s="378"/>
      <c r="BW525" s="162"/>
    </row>
    <row r="526" spans="1:75" s="162" customFormat="1" ht="15" customHeight="1" hidden="1" outlineLevel="1">
      <c r="A526" s="87">
        <f>IF(B526&lt;&gt;"",COUNTIF($B$8:B526,"."),"")</f>
      </c>
      <c r="B526" s="134"/>
      <c r="C526" s="161"/>
      <c r="D526" s="221"/>
      <c r="E526" s="221"/>
      <c r="F526" s="221"/>
      <c r="G526" s="221"/>
      <c r="H526" s="221"/>
      <c r="I526" s="221"/>
      <c r="J526" s="221"/>
      <c r="K526" s="221"/>
      <c r="L526" s="221"/>
      <c r="M526" s="221"/>
      <c r="N526" s="221"/>
      <c r="O526" s="221"/>
      <c r="P526" s="221"/>
      <c r="Q526" s="221"/>
      <c r="R526" s="221"/>
      <c r="S526" s="221"/>
      <c r="T526" s="221"/>
      <c r="U526" s="221"/>
      <c r="V526" s="137"/>
      <c r="W526" s="137"/>
      <c r="X526" s="137"/>
      <c r="Y526" s="137"/>
      <c r="Z526" s="137"/>
      <c r="AA526" s="137"/>
      <c r="AB526" s="137"/>
      <c r="AC526" s="137"/>
      <c r="AD526" s="137"/>
      <c r="AE526" s="137"/>
      <c r="AF526" s="137"/>
      <c r="AG526" s="137"/>
      <c r="AH526" s="137"/>
      <c r="AI526" s="87"/>
      <c r="AJ526" s="100"/>
      <c r="AK526" s="161"/>
      <c r="AL526" s="221"/>
      <c r="AM526" s="221"/>
      <c r="AN526" s="221"/>
      <c r="AO526" s="221"/>
      <c r="AP526" s="221"/>
      <c r="AQ526" s="221"/>
      <c r="AR526" s="221"/>
      <c r="AS526" s="221"/>
      <c r="AT526" s="221"/>
      <c r="AU526" s="221"/>
      <c r="AV526" s="221"/>
      <c r="AW526" s="221"/>
      <c r="AX526" s="221"/>
      <c r="AY526" s="221"/>
      <c r="AZ526" s="221"/>
      <c r="BA526" s="221"/>
      <c r="BB526" s="221"/>
      <c r="BC526" s="221"/>
      <c r="BD526" s="137"/>
      <c r="BE526" s="137"/>
      <c r="BF526" s="137"/>
      <c r="BG526" s="137"/>
      <c r="BH526" s="137"/>
      <c r="BI526" s="137"/>
      <c r="BJ526" s="137"/>
      <c r="BK526" s="137"/>
      <c r="BL526" s="137"/>
      <c r="BM526" s="137"/>
      <c r="BN526" s="137"/>
      <c r="BO526" s="137"/>
      <c r="BP526" s="137"/>
      <c r="BQ526" s="137"/>
      <c r="BR526" s="101"/>
      <c r="BS526" s="101"/>
      <c r="BT526" s="137"/>
      <c r="BU526" s="137"/>
      <c r="BV526" s="137"/>
      <c r="BW526" s="137"/>
    </row>
    <row r="527" spans="1:75" ht="15" customHeight="1" hidden="1" outlineLevel="1">
      <c r="A527" s="87">
        <f>IF(B527&lt;&gt;"",COUNTIF($B$8:B527,"."),"")</f>
      </c>
      <c r="B527" s="135"/>
      <c r="C527" s="433" t="s">
        <v>778</v>
      </c>
      <c r="D527" s="215"/>
      <c r="E527" s="215"/>
      <c r="F527" s="215"/>
      <c r="G527" s="215"/>
      <c r="H527" s="215"/>
      <c r="I527" s="215"/>
      <c r="J527" s="215"/>
      <c r="K527" s="215"/>
      <c r="L527" s="215"/>
      <c r="M527" s="215"/>
      <c r="N527" s="215"/>
      <c r="O527" s="215"/>
      <c r="P527" s="215"/>
      <c r="Q527" s="215"/>
      <c r="R527" s="215"/>
      <c r="S527" s="215"/>
      <c r="T527" s="215"/>
      <c r="U527" s="136"/>
      <c r="AH527" s="192"/>
      <c r="AI527" s="87"/>
      <c r="AJ527" s="100"/>
      <c r="AK527" s="433" t="s">
        <v>779</v>
      </c>
      <c r="AL527" s="215"/>
      <c r="AM527" s="215"/>
      <c r="AN527" s="215"/>
      <c r="AO527" s="215"/>
      <c r="AP527" s="215"/>
      <c r="AQ527" s="215"/>
      <c r="AR527" s="215"/>
      <c r="AS527" s="215"/>
      <c r="AT527" s="215"/>
      <c r="AU527" s="215"/>
      <c r="AV527" s="215"/>
      <c r="AW527" s="215"/>
      <c r="AX527" s="215"/>
      <c r="AY527" s="215"/>
      <c r="AZ527" s="215"/>
      <c r="BA527" s="215"/>
      <c r="BB527" s="215"/>
      <c r="BC527" s="136"/>
      <c r="BP527" s="192"/>
      <c r="BW527" s="162"/>
    </row>
    <row r="528" spans="1:74" s="434" customFormat="1" ht="39.75" customHeight="1" hidden="1" outlineLevel="1">
      <c r="A528" s="87">
        <f>IF(B528&lt;&gt;"",COUNTIF($B$8:B528,"."),"")</f>
      </c>
      <c r="C528" s="435" t="s">
        <v>780</v>
      </c>
      <c r="D528" s="435"/>
      <c r="E528" s="435"/>
      <c r="F528" s="435"/>
      <c r="G528" s="435"/>
      <c r="H528" s="435"/>
      <c r="I528" s="435"/>
      <c r="J528" s="435"/>
      <c r="K528" s="435"/>
      <c r="L528" s="435"/>
      <c r="M528" s="435"/>
      <c r="N528" s="435"/>
      <c r="O528" s="436" t="s">
        <v>757</v>
      </c>
      <c r="P528" s="436"/>
      <c r="Q528" s="436"/>
      <c r="R528" s="436"/>
      <c r="S528" s="436"/>
      <c r="T528" s="436"/>
      <c r="U528" s="436" t="s">
        <v>758</v>
      </c>
      <c r="V528" s="436"/>
      <c r="W528" s="436"/>
      <c r="X528" s="436"/>
      <c r="Y528" s="436" t="s">
        <v>759</v>
      </c>
      <c r="Z528" s="436"/>
      <c r="AA528" s="436"/>
      <c r="AB528" s="436"/>
      <c r="AC528" s="436" t="s">
        <v>781</v>
      </c>
      <c r="AD528" s="436"/>
      <c r="AE528" s="436"/>
      <c r="AF528" s="436"/>
      <c r="AG528" s="436"/>
      <c r="AH528" s="436"/>
      <c r="AI528" s="87"/>
      <c r="AJ528" s="100"/>
      <c r="AK528" s="435" t="s">
        <v>782</v>
      </c>
      <c r="AL528" s="435"/>
      <c r="AM528" s="435"/>
      <c r="AN528" s="435"/>
      <c r="AO528" s="435"/>
      <c r="AP528" s="435"/>
      <c r="AQ528" s="435"/>
      <c r="AR528" s="435"/>
      <c r="AS528" s="435"/>
      <c r="AT528" s="435"/>
      <c r="AU528" s="435"/>
      <c r="AV528" s="435"/>
      <c r="AW528" s="436" t="s">
        <v>762</v>
      </c>
      <c r="AX528" s="436"/>
      <c r="AY528" s="436"/>
      <c r="AZ528" s="436"/>
      <c r="BA528" s="436"/>
      <c r="BB528" s="436"/>
      <c r="BC528" s="436" t="s">
        <v>763</v>
      </c>
      <c r="BD528" s="436"/>
      <c r="BE528" s="436"/>
      <c r="BF528" s="436"/>
      <c r="BG528" s="436" t="s">
        <v>764</v>
      </c>
      <c r="BH528" s="436"/>
      <c r="BI528" s="436"/>
      <c r="BJ528" s="436"/>
      <c r="BK528" s="436" t="s">
        <v>765</v>
      </c>
      <c r="BL528" s="436"/>
      <c r="BM528" s="436"/>
      <c r="BN528" s="436"/>
      <c r="BO528" s="436"/>
      <c r="BP528" s="436"/>
      <c r="BQ528" s="437"/>
      <c r="BR528" s="101"/>
      <c r="BS528" s="101"/>
      <c r="BT528" s="99"/>
      <c r="BU528" s="99"/>
      <c r="BV528" s="99"/>
    </row>
    <row r="529" spans="1:75" ht="15" customHeight="1" hidden="1" outlineLevel="1">
      <c r="A529" s="87">
        <f>IF(B529&lt;&gt;"",COUNTIF($B$8:B529,"."),"")</f>
      </c>
      <c r="C529" s="438" t="s">
        <v>783</v>
      </c>
      <c r="D529" s="438"/>
      <c r="E529" s="438"/>
      <c r="F529" s="438"/>
      <c r="G529" s="438"/>
      <c r="H529" s="438"/>
      <c r="I529" s="438"/>
      <c r="J529" s="438"/>
      <c r="K529" s="438"/>
      <c r="L529" s="438"/>
      <c r="M529" s="438"/>
      <c r="N529" s="438"/>
      <c r="O529" s="390" t="s">
        <v>784</v>
      </c>
      <c r="P529" s="390"/>
      <c r="Q529" s="390"/>
      <c r="R529" s="390"/>
      <c r="S529" s="390"/>
      <c r="T529" s="390"/>
      <c r="U529" s="440">
        <v>0.15</v>
      </c>
      <c r="V529" s="390"/>
      <c r="W529" s="390"/>
      <c r="X529" s="390"/>
      <c r="Y529" s="440">
        <v>0.15</v>
      </c>
      <c r="Z529" s="390"/>
      <c r="AA529" s="390"/>
      <c r="AB529" s="390"/>
      <c r="AC529" s="390">
        <v>750000000</v>
      </c>
      <c r="AD529" s="390"/>
      <c r="AE529" s="390"/>
      <c r="AF529" s="390"/>
      <c r="AG529" s="390"/>
      <c r="AH529" s="390"/>
      <c r="AI529" s="87"/>
      <c r="AJ529" s="100"/>
      <c r="AK529" s="438" t="s">
        <v>785</v>
      </c>
      <c r="AL529" s="438"/>
      <c r="AM529" s="438"/>
      <c r="AN529" s="438"/>
      <c r="AO529" s="438"/>
      <c r="AP529" s="438"/>
      <c r="AQ529" s="438"/>
      <c r="AR529" s="438"/>
      <c r="AS529" s="438"/>
      <c r="AT529" s="438"/>
      <c r="AU529" s="438"/>
      <c r="AV529" s="438"/>
      <c r="AW529" s="181" t="str">
        <f>O529</f>
        <v>Hà Nội</v>
      </c>
      <c r="AX529" s="181"/>
      <c r="AY529" s="181"/>
      <c r="AZ529" s="181"/>
      <c r="BA529" s="181"/>
      <c r="BB529" s="181"/>
      <c r="BC529" s="181">
        <f>U529</f>
        <v>0.15</v>
      </c>
      <c r="BD529" s="181"/>
      <c r="BE529" s="181"/>
      <c r="BF529" s="181"/>
      <c r="BG529" s="181">
        <f>Y529</f>
        <v>0.15</v>
      </c>
      <c r="BH529" s="181"/>
      <c r="BI529" s="181"/>
      <c r="BJ529" s="181"/>
      <c r="BK529" s="181">
        <f>AC529</f>
        <v>750000000</v>
      </c>
      <c r="BL529" s="181"/>
      <c r="BM529" s="181"/>
      <c r="BN529" s="181"/>
      <c r="BO529" s="181"/>
      <c r="BP529" s="181"/>
      <c r="BQ529" s="378"/>
      <c r="BW529" s="162"/>
    </row>
    <row r="530" spans="1:75" ht="15" customHeight="1" hidden="1" outlineLevel="1">
      <c r="A530" s="87">
        <f>IF(B530&lt;&gt;"",COUNTIF($B$8:B530,"."),"")</f>
      </c>
      <c r="C530" s="439" t="s">
        <v>786</v>
      </c>
      <c r="D530" s="439"/>
      <c r="E530" s="439"/>
      <c r="F530" s="439"/>
      <c r="G530" s="439"/>
      <c r="H530" s="439"/>
      <c r="I530" s="439"/>
      <c r="J530" s="439"/>
      <c r="K530" s="439"/>
      <c r="L530" s="439"/>
      <c r="M530" s="439"/>
      <c r="N530" s="439"/>
      <c r="O530" s="181" t="s">
        <v>787</v>
      </c>
      <c r="P530" s="181"/>
      <c r="Q530" s="181"/>
      <c r="R530" s="181"/>
      <c r="S530" s="181"/>
      <c r="T530" s="181"/>
      <c r="U530" s="441">
        <v>0.23</v>
      </c>
      <c r="V530" s="181"/>
      <c r="W530" s="181"/>
      <c r="X530" s="181"/>
      <c r="Y530" s="441">
        <v>0.23</v>
      </c>
      <c r="Z530" s="181"/>
      <c r="AA530" s="181"/>
      <c r="AB530" s="181"/>
      <c r="AC530" s="181">
        <v>575000000</v>
      </c>
      <c r="AD530" s="181"/>
      <c r="AE530" s="181"/>
      <c r="AF530" s="181"/>
      <c r="AG530" s="181"/>
      <c r="AH530" s="181"/>
      <c r="AI530" s="87"/>
      <c r="AJ530" s="100"/>
      <c r="AK530" s="439" t="s">
        <v>788</v>
      </c>
      <c r="AL530" s="439"/>
      <c r="AM530" s="439"/>
      <c r="AN530" s="439"/>
      <c r="AO530" s="439"/>
      <c r="AP530" s="439"/>
      <c r="AQ530" s="439"/>
      <c r="AR530" s="439"/>
      <c r="AS530" s="439"/>
      <c r="AT530" s="439"/>
      <c r="AU530" s="439"/>
      <c r="AV530" s="439"/>
      <c r="AW530" s="181" t="str">
        <f>O530</f>
        <v>Tỉnh Hòa Bình</v>
      </c>
      <c r="AX530" s="181"/>
      <c r="AY530" s="181"/>
      <c r="AZ530" s="181"/>
      <c r="BA530" s="181"/>
      <c r="BB530" s="181"/>
      <c r="BC530" s="181">
        <f>U530</f>
        <v>0.23</v>
      </c>
      <c r="BD530" s="181"/>
      <c r="BE530" s="181"/>
      <c r="BF530" s="181"/>
      <c r="BG530" s="181">
        <f>Y530</f>
        <v>0.23</v>
      </c>
      <c r="BH530" s="181"/>
      <c r="BI530" s="181"/>
      <c r="BJ530" s="181"/>
      <c r="BK530" s="181">
        <f>AC530</f>
        <v>575000000</v>
      </c>
      <c r="BL530" s="181"/>
      <c r="BM530" s="181"/>
      <c r="BN530" s="181"/>
      <c r="BO530" s="181"/>
      <c r="BP530" s="181"/>
      <c r="BQ530" s="378"/>
      <c r="BW530" s="162"/>
    </row>
    <row r="531" spans="1:75" s="162" customFormat="1" ht="15" customHeight="1" hidden="1" outlineLevel="1">
      <c r="A531" s="87">
        <f>IF(B531&lt;&gt;"",COUNTIF($B$8:B531,"."),"")</f>
      </c>
      <c r="B531" s="134"/>
      <c r="C531" s="137"/>
      <c r="D531" s="137"/>
      <c r="E531" s="137"/>
      <c r="F531" s="137"/>
      <c r="G531" s="137"/>
      <c r="H531" s="137"/>
      <c r="I531" s="137"/>
      <c r="J531" s="137"/>
      <c r="K531" s="137"/>
      <c r="L531" s="137"/>
      <c r="M531" s="137"/>
      <c r="N531" s="137"/>
      <c r="O531" s="137"/>
      <c r="P531" s="137"/>
      <c r="Q531" s="137"/>
      <c r="R531" s="137"/>
      <c r="S531" s="137"/>
      <c r="T531" s="137"/>
      <c r="U531" s="221"/>
      <c r="W531" s="137"/>
      <c r="X531" s="137"/>
      <c r="Y531" s="137"/>
      <c r="Z531" s="137"/>
      <c r="AA531" s="137"/>
      <c r="AB531" s="137"/>
      <c r="AC531" s="99"/>
      <c r="AD531" s="99"/>
      <c r="AE531" s="99"/>
      <c r="AF531" s="99"/>
      <c r="AG531" s="99"/>
      <c r="AH531" s="99"/>
      <c r="AI531" s="87"/>
      <c r="AJ531" s="100"/>
      <c r="AK531" s="137"/>
      <c r="AL531" s="137"/>
      <c r="AM531" s="137"/>
      <c r="AN531" s="137"/>
      <c r="AO531" s="137"/>
      <c r="AP531" s="137"/>
      <c r="AQ531" s="137"/>
      <c r="AR531" s="137"/>
      <c r="AS531" s="137"/>
      <c r="AT531" s="137"/>
      <c r="AU531" s="137"/>
      <c r="AV531" s="137"/>
      <c r="AW531" s="137"/>
      <c r="AX531" s="137"/>
      <c r="AY531" s="137"/>
      <c r="AZ531" s="137"/>
      <c r="BA531" s="137"/>
      <c r="BB531" s="137"/>
      <c r="BC531" s="221"/>
      <c r="BE531" s="137"/>
      <c r="BF531" s="137"/>
      <c r="BG531" s="137"/>
      <c r="BH531" s="137"/>
      <c r="BI531" s="137"/>
      <c r="BJ531" s="137"/>
      <c r="BK531" s="99"/>
      <c r="BL531" s="99"/>
      <c r="BM531" s="99"/>
      <c r="BN531" s="99"/>
      <c r="BO531" s="99"/>
      <c r="BP531" s="99"/>
      <c r="BQ531" s="99"/>
      <c r="BR531" s="101"/>
      <c r="BS531" s="101"/>
      <c r="BT531" s="137"/>
      <c r="BU531" s="137"/>
      <c r="BV531" s="137"/>
      <c r="BW531" s="137"/>
    </row>
    <row r="532" spans="1:75" ht="15" customHeight="1" hidden="1" outlineLevel="1" collapsed="1">
      <c r="A532" s="87">
        <f>IF(B532&lt;&gt;"",COUNTIF($B$8:B532,"."),"")</f>
      </c>
      <c r="B532" s="135">
        <f>IF(AND(V537=0,AC537=0),"",".")</f>
      </c>
      <c r="C532" s="433" t="s">
        <v>789</v>
      </c>
      <c r="D532" s="215"/>
      <c r="E532" s="215"/>
      <c r="F532" s="215"/>
      <c r="G532" s="215"/>
      <c r="H532" s="215"/>
      <c r="I532" s="215"/>
      <c r="J532" s="215"/>
      <c r="K532" s="215"/>
      <c r="L532" s="215"/>
      <c r="M532" s="215"/>
      <c r="N532" s="215"/>
      <c r="O532" s="215"/>
      <c r="P532" s="215"/>
      <c r="Q532" s="215"/>
      <c r="R532" s="215"/>
      <c r="S532" s="215"/>
      <c r="T532" s="215"/>
      <c r="U532" s="136"/>
      <c r="AH532" s="192"/>
      <c r="AI532" s="87">
        <f>A532</f>
      </c>
      <c r="AJ532" s="100">
        <f>B532</f>
      </c>
      <c r="AK532" s="433" t="s">
        <v>716</v>
      </c>
      <c r="AL532" s="215"/>
      <c r="AM532" s="215"/>
      <c r="AN532" s="215"/>
      <c r="AO532" s="215"/>
      <c r="AP532" s="215"/>
      <c r="AQ532" s="215"/>
      <c r="AR532" s="215"/>
      <c r="AS532" s="215"/>
      <c r="AT532" s="215"/>
      <c r="AU532" s="215"/>
      <c r="AV532" s="215"/>
      <c r="AW532" s="215"/>
      <c r="AX532" s="215"/>
      <c r="AY532" s="215"/>
      <c r="AZ532" s="215"/>
      <c r="BA532" s="215"/>
      <c r="BB532" s="215"/>
      <c r="BC532" s="136"/>
      <c r="BP532" s="192"/>
      <c r="BW532" s="162"/>
    </row>
    <row r="533" spans="1:69" ht="30" customHeight="1" hidden="1" outlineLevel="1">
      <c r="A533" s="87">
        <f>IF(B533&lt;&gt;"",COUNTIF($B$8:B533,"."),"")</f>
      </c>
      <c r="C533" s="126"/>
      <c r="D533" s="215"/>
      <c r="E533" s="215"/>
      <c r="F533" s="215"/>
      <c r="M533" s="215"/>
      <c r="T533" s="410"/>
      <c r="U533" s="410"/>
      <c r="V533" s="150" t="str">
        <f>V205</f>
        <v>31/12/2012
VND</v>
      </c>
      <c r="W533" s="151"/>
      <c r="X533" s="151"/>
      <c r="Y533" s="151"/>
      <c r="Z533" s="151"/>
      <c r="AA533" s="151"/>
      <c r="AC533" s="150" t="str">
        <f>AC205</f>
        <v>30/6/2013
VND</v>
      </c>
      <c r="AD533" s="151"/>
      <c r="AE533" s="151"/>
      <c r="AF533" s="151"/>
      <c r="AG533" s="151"/>
      <c r="AH533" s="151"/>
      <c r="AI533" s="87"/>
      <c r="AJ533" s="100"/>
      <c r="AL533" s="215"/>
      <c r="AM533" s="215"/>
      <c r="AN533" s="215"/>
      <c r="AU533" s="215"/>
      <c r="BB533" s="410"/>
      <c r="BC533" s="410"/>
      <c r="BD533" s="150" t="str">
        <f>BD205</f>
        <v>30/06/2009            VND</v>
      </c>
      <c r="BE533" s="151"/>
      <c r="BF533" s="151"/>
      <c r="BG533" s="151"/>
      <c r="BH533" s="151"/>
      <c r="BI533" s="151"/>
      <c r="BK533" s="150" t="str">
        <f>BK205</f>
        <v>01/01/2009            VND</v>
      </c>
      <c r="BL533" s="151"/>
      <c r="BM533" s="151"/>
      <c r="BN533" s="151"/>
      <c r="BO533" s="151" t="e">
        <f>#REF!</f>
        <v>#REF!</v>
      </c>
      <c r="BP533" s="151"/>
      <c r="BQ533" s="152"/>
    </row>
    <row r="534" spans="1:69" ht="15" customHeight="1" hidden="1" outlineLevel="1">
      <c r="A534" s="87">
        <f>IF(B534&lt;&gt;"",COUNTIF($B$8:B534,"."),"")</f>
      </c>
      <c r="C534" s="155" t="s">
        <v>790</v>
      </c>
      <c r="D534" s="215"/>
      <c r="E534" s="215"/>
      <c r="F534" s="215"/>
      <c r="M534" s="215"/>
      <c r="T534" s="416"/>
      <c r="U534" s="393"/>
      <c r="V534" s="185">
        <v>0</v>
      </c>
      <c r="W534" s="185"/>
      <c r="X534" s="185"/>
      <c r="Y534" s="185"/>
      <c r="Z534" s="185"/>
      <c r="AA534" s="185"/>
      <c r="AB534" s="135"/>
      <c r="AC534" s="185">
        <v>0</v>
      </c>
      <c r="AD534" s="185"/>
      <c r="AE534" s="185"/>
      <c r="AF534" s="185"/>
      <c r="AG534" s="185"/>
      <c r="AH534" s="185"/>
      <c r="AI534" s="87"/>
      <c r="AJ534" s="100"/>
      <c r="AK534" s="155" t="s">
        <v>791</v>
      </c>
      <c r="AL534" s="155"/>
      <c r="AM534" s="215"/>
      <c r="AN534" s="215"/>
      <c r="AU534" s="215"/>
      <c r="BB534" s="417"/>
      <c r="BC534" s="418"/>
      <c r="BD534" s="185">
        <f>V534</f>
        <v>0</v>
      </c>
      <c r="BE534" s="185"/>
      <c r="BF534" s="185"/>
      <c r="BG534" s="185"/>
      <c r="BH534" s="185"/>
      <c r="BI534" s="185"/>
      <c r="BJ534" s="135"/>
      <c r="BK534" s="399">
        <f>AC534</f>
        <v>0</v>
      </c>
      <c r="BL534" s="399"/>
      <c r="BM534" s="399"/>
      <c r="BN534" s="399"/>
      <c r="BO534" s="399">
        <f>AC534</f>
        <v>0</v>
      </c>
      <c r="BP534" s="399"/>
      <c r="BQ534" s="143"/>
    </row>
    <row r="535" spans="1:69" ht="15" customHeight="1" hidden="1" outlineLevel="1">
      <c r="A535" s="87">
        <f>IF(B535&lt;&gt;"",COUNTIF($B$8:B535,"."),"")</f>
      </c>
      <c r="C535" s="155" t="s">
        <v>789</v>
      </c>
      <c r="D535" s="215"/>
      <c r="E535" s="215"/>
      <c r="F535" s="215"/>
      <c r="M535" s="215"/>
      <c r="T535" s="416"/>
      <c r="U535" s="393"/>
      <c r="V535" s="185">
        <v>0</v>
      </c>
      <c r="W535" s="185"/>
      <c r="X535" s="185"/>
      <c r="Y535" s="185"/>
      <c r="Z535" s="185"/>
      <c r="AA535" s="185"/>
      <c r="AB535" s="135"/>
      <c r="AC535" s="185">
        <v>0</v>
      </c>
      <c r="AD535" s="185"/>
      <c r="AE535" s="185"/>
      <c r="AF535" s="185"/>
      <c r="AG535" s="185"/>
      <c r="AH535" s="185"/>
      <c r="AI535" s="87"/>
      <c r="AJ535" s="100"/>
      <c r="AK535" s="155" t="s">
        <v>544</v>
      </c>
      <c r="AL535" s="155"/>
      <c r="AM535" s="215"/>
      <c r="AN535" s="215"/>
      <c r="AU535" s="215"/>
      <c r="BB535" s="417"/>
      <c r="BC535" s="418"/>
      <c r="BD535" s="185">
        <f>V535</f>
        <v>0</v>
      </c>
      <c r="BE535" s="185"/>
      <c r="BF535" s="185"/>
      <c r="BG535" s="185"/>
      <c r="BH535" s="185"/>
      <c r="BI535" s="185"/>
      <c r="BJ535" s="135"/>
      <c r="BK535" s="399">
        <f>AC535</f>
        <v>0</v>
      </c>
      <c r="BL535" s="399"/>
      <c r="BM535" s="399"/>
      <c r="BN535" s="399"/>
      <c r="BO535" s="399">
        <f>AC535</f>
        <v>0</v>
      </c>
      <c r="BP535" s="399"/>
      <c r="BQ535" s="143"/>
    </row>
    <row r="536" spans="1:68" ht="15" customHeight="1" hidden="1" outlineLevel="1">
      <c r="A536" s="87">
        <f>IF(B536&lt;&gt;"",COUNTIF($B$8:B536,"."),"")</f>
      </c>
      <c r="C536" s="155"/>
      <c r="D536" s="215"/>
      <c r="E536" s="215"/>
      <c r="F536" s="215"/>
      <c r="M536" s="215"/>
      <c r="T536" s="393"/>
      <c r="U536" s="393"/>
      <c r="V536" s="160"/>
      <c r="W536" s="160"/>
      <c r="X536" s="160"/>
      <c r="Y536" s="160"/>
      <c r="Z536" s="160"/>
      <c r="AA536" s="160"/>
      <c r="AC536" s="419"/>
      <c r="AD536" s="419"/>
      <c r="AE536" s="419"/>
      <c r="AF536" s="419"/>
      <c r="AG536" s="419"/>
      <c r="AH536" s="419"/>
      <c r="AI536" s="87"/>
      <c r="AJ536" s="100"/>
      <c r="AK536" s="155"/>
      <c r="AL536" s="215"/>
      <c r="AM536" s="215"/>
      <c r="AN536" s="215"/>
      <c r="AU536" s="215"/>
      <c r="BB536" s="393"/>
      <c r="BC536" s="393"/>
      <c r="BD536" s="160"/>
      <c r="BE536" s="160"/>
      <c r="BF536" s="160"/>
      <c r="BG536" s="160"/>
      <c r="BH536" s="160"/>
      <c r="BI536" s="160"/>
      <c r="BK536" s="419"/>
      <c r="BL536" s="419"/>
      <c r="BM536" s="419"/>
      <c r="BN536" s="419"/>
      <c r="BO536" s="419"/>
      <c r="BP536" s="419"/>
    </row>
    <row r="537" spans="1:75" s="162" customFormat="1" ht="15" customHeight="1" hidden="1" outlineLevel="1" thickBot="1">
      <c r="A537" s="87">
        <f>IF(B537&lt;&gt;"",COUNTIF($B$8:B537,"."),"")</f>
      </c>
      <c r="B537" s="134"/>
      <c r="C537" s="161" t="s">
        <v>504</v>
      </c>
      <c r="D537" s="221"/>
      <c r="E537" s="221"/>
      <c r="F537" s="221"/>
      <c r="M537" s="221"/>
      <c r="T537" s="442"/>
      <c r="U537" s="442"/>
      <c r="V537" s="163">
        <f>SUM(V534:AA535)</f>
        <v>0</v>
      </c>
      <c r="W537" s="163"/>
      <c r="X537" s="163"/>
      <c r="Y537" s="163"/>
      <c r="Z537" s="163"/>
      <c r="AA537" s="163"/>
      <c r="AC537" s="443">
        <f>SUM(AC534:AH535)</f>
        <v>0</v>
      </c>
      <c r="AD537" s="443"/>
      <c r="AE537" s="443"/>
      <c r="AF537" s="443"/>
      <c r="AG537" s="443"/>
      <c r="AH537" s="443"/>
      <c r="AI537" s="87"/>
      <c r="AJ537" s="100"/>
      <c r="AK537" s="161" t="s">
        <v>505</v>
      </c>
      <c r="AL537" s="221"/>
      <c r="AM537" s="221"/>
      <c r="AN537" s="221"/>
      <c r="AU537" s="221"/>
      <c r="BB537" s="409"/>
      <c r="BC537" s="409"/>
      <c r="BD537" s="163">
        <f>SUM(BD534:BI535)</f>
        <v>0</v>
      </c>
      <c r="BE537" s="163"/>
      <c r="BF537" s="163"/>
      <c r="BG537" s="163"/>
      <c r="BH537" s="163"/>
      <c r="BI537" s="163"/>
      <c r="BK537" s="443">
        <f>SUM(BK534:BP535)</f>
        <v>0</v>
      </c>
      <c r="BL537" s="443"/>
      <c r="BM537" s="443"/>
      <c r="BN537" s="443"/>
      <c r="BO537" s="443"/>
      <c r="BP537" s="443"/>
      <c r="BQ537" s="137"/>
      <c r="BR537" s="101"/>
      <c r="BS537" s="101"/>
      <c r="BT537" s="137"/>
      <c r="BU537" s="137"/>
      <c r="BV537" s="137"/>
      <c r="BW537" s="137"/>
    </row>
    <row r="538" spans="1:55" ht="15" customHeight="1" hidden="1" outlineLevel="1" thickTop="1">
      <c r="A538" s="87">
        <f>IF(B538&lt;&gt;"",COUNTIF($B$8:B538,"."),"")</f>
      </c>
      <c r="D538" s="215"/>
      <c r="E538" s="215"/>
      <c r="F538" s="215"/>
      <c r="G538" s="215"/>
      <c r="H538" s="215"/>
      <c r="I538" s="215"/>
      <c r="J538" s="215"/>
      <c r="K538" s="215"/>
      <c r="L538" s="215"/>
      <c r="M538" s="215"/>
      <c r="N538" s="215"/>
      <c r="O538" s="215"/>
      <c r="P538" s="215"/>
      <c r="Q538" s="215"/>
      <c r="R538" s="215"/>
      <c r="S538" s="215"/>
      <c r="T538" s="215"/>
      <c r="U538" s="215"/>
      <c r="AI538" s="87"/>
      <c r="AJ538" s="100"/>
      <c r="AL538" s="215"/>
      <c r="AM538" s="215"/>
      <c r="AN538" s="215"/>
      <c r="AO538" s="215"/>
      <c r="AP538" s="215"/>
      <c r="AQ538" s="215"/>
      <c r="AR538" s="215"/>
      <c r="AS538" s="215"/>
      <c r="AT538" s="215"/>
      <c r="AU538" s="215"/>
      <c r="AV538" s="215"/>
      <c r="AW538" s="215"/>
      <c r="AX538" s="215"/>
      <c r="AY538" s="215"/>
      <c r="AZ538" s="215"/>
      <c r="BA538" s="215"/>
      <c r="BB538" s="215"/>
      <c r="BC538" s="215"/>
    </row>
    <row r="539" spans="1:55" ht="15" customHeight="1" hidden="1" collapsed="1">
      <c r="A539" s="87"/>
      <c r="D539" s="215"/>
      <c r="E539" s="215"/>
      <c r="F539" s="215"/>
      <c r="G539" s="215"/>
      <c r="H539" s="215"/>
      <c r="I539" s="215"/>
      <c r="J539" s="215"/>
      <c r="K539" s="215"/>
      <c r="L539" s="215"/>
      <c r="M539" s="215"/>
      <c r="N539" s="215"/>
      <c r="O539" s="215"/>
      <c r="P539" s="215"/>
      <c r="Q539" s="215"/>
      <c r="R539" s="215"/>
      <c r="S539" s="215"/>
      <c r="T539" s="215"/>
      <c r="U539" s="215"/>
      <c r="AI539" s="87"/>
      <c r="AJ539" s="100"/>
      <c r="AL539" s="215"/>
      <c r="AM539" s="215"/>
      <c r="AN539" s="215"/>
      <c r="AO539" s="215"/>
      <c r="AP539" s="215"/>
      <c r="AQ539" s="215"/>
      <c r="AR539" s="215"/>
      <c r="AS539" s="215"/>
      <c r="AT539" s="215"/>
      <c r="AU539" s="215"/>
      <c r="AV539" s="215"/>
      <c r="AW539" s="215"/>
      <c r="AX539" s="215"/>
      <c r="AY539" s="215"/>
      <c r="AZ539" s="215"/>
      <c r="BA539" s="215"/>
      <c r="BB539" s="215"/>
      <c r="BC539" s="215"/>
    </row>
    <row r="540" spans="1:55" ht="15" customHeight="1" hidden="1">
      <c r="A540" s="346">
        <f>IF(B540&lt;&gt;"",COUNTIF($B$8:B540,"."),"")</f>
      </c>
      <c r="B540" s="134">
        <f>IF(AND(V550=0,AC550=0),"",".")</f>
      </c>
      <c r="C540" s="130" t="s">
        <v>792</v>
      </c>
      <c r="D540" s="215"/>
      <c r="E540" s="215"/>
      <c r="F540" s="215"/>
      <c r="G540" s="215"/>
      <c r="H540" s="215"/>
      <c r="I540" s="215"/>
      <c r="J540" s="215"/>
      <c r="K540" s="215"/>
      <c r="L540" s="215"/>
      <c r="M540" s="215"/>
      <c r="N540" s="215"/>
      <c r="O540" s="215"/>
      <c r="P540" s="215"/>
      <c r="Q540" s="215"/>
      <c r="R540" s="215"/>
      <c r="S540" s="215"/>
      <c r="T540" s="215"/>
      <c r="U540" s="215"/>
      <c r="AI540" s="87">
        <f>A540</f>
      </c>
      <c r="AJ540" s="100">
        <f>B540</f>
      </c>
      <c r="AK540" s="130" t="s">
        <v>793</v>
      </c>
      <c r="AL540" s="215"/>
      <c r="AM540" s="215"/>
      <c r="AN540" s="215"/>
      <c r="AO540" s="215"/>
      <c r="AP540" s="215"/>
      <c r="AQ540" s="215"/>
      <c r="AR540" s="215"/>
      <c r="AS540" s="215"/>
      <c r="AT540" s="215"/>
      <c r="AU540" s="215"/>
      <c r="AV540" s="215"/>
      <c r="AW540" s="215"/>
      <c r="AX540" s="215"/>
      <c r="AY540" s="215"/>
      <c r="AZ540" s="215"/>
      <c r="BA540" s="215"/>
      <c r="BB540" s="215"/>
      <c r="BC540" s="215"/>
    </row>
    <row r="541" spans="1:69" ht="28.5" customHeight="1" hidden="1">
      <c r="A541" s="87">
        <f>IF(B541&lt;&gt;"",COUNTIF($B$8:B541,"."),"")</f>
      </c>
      <c r="C541" s="126"/>
      <c r="D541" s="215"/>
      <c r="E541" s="215"/>
      <c r="F541" s="215"/>
      <c r="G541" s="215"/>
      <c r="H541" s="215"/>
      <c r="I541" s="215"/>
      <c r="J541" s="215"/>
      <c r="K541" s="215"/>
      <c r="L541" s="215"/>
      <c r="M541" s="215"/>
      <c r="N541" s="215"/>
      <c r="O541" s="215"/>
      <c r="P541" s="215"/>
      <c r="Q541" s="215"/>
      <c r="R541" s="215"/>
      <c r="S541" s="215"/>
      <c r="T541" s="215"/>
      <c r="U541" s="215"/>
      <c r="V541" s="150" t="str">
        <f>V205</f>
        <v>31/12/2012
VND</v>
      </c>
      <c r="W541" s="151"/>
      <c r="X541" s="151"/>
      <c r="Y541" s="151"/>
      <c r="Z541" s="151"/>
      <c r="AA541" s="151"/>
      <c r="AB541" s="143"/>
      <c r="AC541" s="150" t="str">
        <f>AC205</f>
        <v>30/6/2013
VND</v>
      </c>
      <c r="AD541" s="151"/>
      <c r="AE541" s="151"/>
      <c r="AF541" s="151"/>
      <c r="AG541" s="151"/>
      <c r="AH541" s="151"/>
      <c r="AI541" s="87"/>
      <c r="AJ541" s="100"/>
      <c r="AL541" s="215"/>
      <c r="AM541" s="215"/>
      <c r="AN541" s="215"/>
      <c r="AO541" s="215"/>
      <c r="AP541" s="215"/>
      <c r="AQ541" s="215"/>
      <c r="AR541" s="215"/>
      <c r="AS541" s="215"/>
      <c r="AT541" s="215"/>
      <c r="AU541" s="215"/>
      <c r="AV541" s="215"/>
      <c r="AW541" s="215"/>
      <c r="AX541" s="215"/>
      <c r="AY541" s="215"/>
      <c r="AZ541" s="215"/>
      <c r="BA541" s="215"/>
      <c r="BB541" s="215"/>
      <c r="BC541" s="215"/>
      <c r="BD541" s="150" t="str">
        <f>BD205</f>
        <v>30/06/2009            VND</v>
      </c>
      <c r="BE541" s="151"/>
      <c r="BF541" s="151"/>
      <c r="BG541" s="151"/>
      <c r="BH541" s="151"/>
      <c r="BI541" s="151"/>
      <c r="BJ541" s="143"/>
      <c r="BK541" s="150" t="str">
        <f>BK205</f>
        <v>01/01/2009            VND</v>
      </c>
      <c r="BL541" s="151"/>
      <c r="BM541" s="151"/>
      <c r="BN541" s="151"/>
      <c r="BO541" s="151"/>
      <c r="BP541" s="151"/>
      <c r="BQ541" s="152"/>
    </row>
    <row r="542" spans="1:69" ht="15" customHeight="1" hidden="1">
      <c r="A542" s="87">
        <f>IF(B542&lt;&gt;"",COUNTIF($B$8:B542,"."),"")</f>
      </c>
      <c r="C542" s="155" t="s">
        <v>794</v>
      </c>
      <c r="D542" s="155"/>
      <c r="E542" s="215"/>
      <c r="F542" s="215"/>
      <c r="G542" s="215"/>
      <c r="H542" s="215"/>
      <c r="I542" s="215"/>
      <c r="J542" s="215"/>
      <c r="K542" s="215"/>
      <c r="L542" s="215"/>
      <c r="M542" s="215"/>
      <c r="N542" s="215"/>
      <c r="O542" s="215"/>
      <c r="P542" s="215"/>
      <c r="Q542" s="215"/>
      <c r="R542" s="215"/>
      <c r="S542" s="215"/>
      <c r="T542" s="215"/>
      <c r="U542" s="215"/>
      <c r="V542" s="185">
        <v>0</v>
      </c>
      <c r="W542" s="185"/>
      <c r="X542" s="185"/>
      <c r="Y542" s="185"/>
      <c r="Z542" s="185"/>
      <c r="AA542" s="185"/>
      <c r="AB542" s="143"/>
      <c r="AC542" s="185">
        <v>0</v>
      </c>
      <c r="AD542" s="185"/>
      <c r="AE542" s="185"/>
      <c r="AF542" s="185"/>
      <c r="AG542" s="185"/>
      <c r="AH542" s="185"/>
      <c r="AI542" s="87"/>
      <c r="AJ542" s="100"/>
      <c r="AK542" s="155" t="s">
        <v>795</v>
      </c>
      <c r="AL542" s="215"/>
      <c r="AM542" s="215"/>
      <c r="AN542" s="215"/>
      <c r="AO542" s="215"/>
      <c r="AP542" s="215"/>
      <c r="AQ542" s="215"/>
      <c r="AR542" s="215"/>
      <c r="AS542" s="215"/>
      <c r="AT542" s="215"/>
      <c r="AU542" s="215"/>
      <c r="AV542" s="215"/>
      <c r="AW542" s="215"/>
      <c r="AX542" s="215"/>
      <c r="AY542" s="215"/>
      <c r="AZ542" s="215"/>
      <c r="BA542" s="215"/>
      <c r="BB542" s="215"/>
      <c r="BC542" s="215"/>
      <c r="BD542" s="185">
        <f aca="true" t="shared" si="35" ref="BD542:BD548">V542</f>
        <v>0</v>
      </c>
      <c r="BE542" s="185"/>
      <c r="BF542" s="185"/>
      <c r="BG542" s="185"/>
      <c r="BH542" s="185"/>
      <c r="BI542" s="185"/>
      <c r="BJ542" s="143"/>
      <c r="BK542" s="185">
        <f aca="true" t="shared" si="36" ref="BK542:BK548">AC542</f>
        <v>0</v>
      </c>
      <c r="BL542" s="185"/>
      <c r="BM542" s="185"/>
      <c r="BN542" s="185"/>
      <c r="BO542" s="185"/>
      <c r="BP542" s="185"/>
      <c r="BQ542" s="152"/>
    </row>
    <row r="543" spans="1:69" ht="15" customHeight="1" hidden="1">
      <c r="A543" s="87">
        <f>IF(B543&lt;&gt;"",COUNTIF($B$8:B543,"."),"")</f>
      </c>
      <c r="C543" s="155" t="s">
        <v>412</v>
      </c>
      <c r="D543" s="155"/>
      <c r="E543" s="215"/>
      <c r="F543" s="215"/>
      <c r="G543" s="215"/>
      <c r="H543" s="215"/>
      <c r="I543" s="215"/>
      <c r="J543" s="215"/>
      <c r="K543" s="215"/>
      <c r="L543" s="215"/>
      <c r="M543" s="215"/>
      <c r="N543" s="215"/>
      <c r="O543" s="215"/>
      <c r="P543" s="215"/>
      <c r="Q543" s="215"/>
      <c r="R543" s="215"/>
      <c r="S543" s="215"/>
      <c r="T543" s="215"/>
      <c r="U543" s="215"/>
      <c r="V543" s="185"/>
      <c r="W543" s="185"/>
      <c r="X543" s="185"/>
      <c r="Y543" s="185"/>
      <c r="Z543" s="185"/>
      <c r="AA543" s="185"/>
      <c r="AB543" s="143"/>
      <c r="AC543" s="185"/>
      <c r="AD543" s="185"/>
      <c r="AE543" s="185"/>
      <c r="AF543" s="185"/>
      <c r="AG543" s="185"/>
      <c r="AH543" s="185"/>
      <c r="AI543" s="87"/>
      <c r="AJ543" s="100"/>
      <c r="AK543" s="155" t="s">
        <v>796</v>
      </c>
      <c r="AL543" s="215"/>
      <c r="AM543" s="215"/>
      <c r="AN543" s="215"/>
      <c r="AO543" s="215"/>
      <c r="AP543" s="215"/>
      <c r="AQ543" s="215"/>
      <c r="AR543" s="215"/>
      <c r="AS543" s="215"/>
      <c r="AT543" s="215"/>
      <c r="AU543" s="215"/>
      <c r="AV543" s="215"/>
      <c r="AW543" s="215"/>
      <c r="AX543" s="215"/>
      <c r="AY543" s="215"/>
      <c r="AZ543" s="215"/>
      <c r="BA543" s="215"/>
      <c r="BB543" s="215"/>
      <c r="BC543" s="215"/>
      <c r="BD543" s="185">
        <f t="shared" si="35"/>
        <v>0</v>
      </c>
      <c r="BE543" s="185"/>
      <c r="BF543" s="185"/>
      <c r="BG543" s="185"/>
      <c r="BH543" s="185"/>
      <c r="BI543" s="185"/>
      <c r="BJ543" s="143"/>
      <c r="BK543" s="185">
        <f t="shared" si="36"/>
        <v>0</v>
      </c>
      <c r="BL543" s="185"/>
      <c r="BM543" s="185"/>
      <c r="BN543" s="185"/>
      <c r="BO543" s="185"/>
      <c r="BP543" s="185"/>
      <c r="BQ543" s="152"/>
    </row>
    <row r="544" spans="1:69" ht="15" customHeight="1" hidden="1">
      <c r="A544" s="87">
        <f>IF(B544&lt;&gt;"",COUNTIF($B$8:B544,"."),"")</f>
      </c>
      <c r="C544" s="155" t="s">
        <v>797</v>
      </c>
      <c r="D544" s="155"/>
      <c r="E544" s="215"/>
      <c r="F544" s="215"/>
      <c r="G544" s="215"/>
      <c r="H544" s="215"/>
      <c r="I544" s="215"/>
      <c r="J544" s="215"/>
      <c r="K544" s="215"/>
      <c r="L544" s="215"/>
      <c r="M544" s="215"/>
      <c r="N544" s="215"/>
      <c r="O544" s="215"/>
      <c r="P544" s="215"/>
      <c r="Q544" s="215"/>
      <c r="R544" s="215"/>
      <c r="S544" s="215"/>
      <c r="T544" s="215"/>
      <c r="U544" s="215"/>
      <c r="V544" s="185"/>
      <c r="W544" s="185"/>
      <c r="X544" s="185"/>
      <c r="Y544" s="185"/>
      <c r="Z544" s="185"/>
      <c r="AA544" s="185"/>
      <c r="AB544" s="143"/>
      <c r="AC544" s="185"/>
      <c r="AD544" s="185"/>
      <c r="AE544" s="185"/>
      <c r="AF544" s="185"/>
      <c r="AG544" s="185"/>
      <c r="AH544" s="185"/>
      <c r="AI544" s="87"/>
      <c r="AJ544" s="100"/>
      <c r="AK544" s="155" t="s">
        <v>798</v>
      </c>
      <c r="AL544" s="215"/>
      <c r="AM544" s="215"/>
      <c r="AN544" s="215"/>
      <c r="AO544" s="215"/>
      <c r="AP544" s="215"/>
      <c r="AQ544" s="215"/>
      <c r="AR544" s="215"/>
      <c r="AS544" s="215"/>
      <c r="AT544" s="215"/>
      <c r="AU544" s="215"/>
      <c r="AV544" s="215"/>
      <c r="AW544" s="215"/>
      <c r="AX544" s="215"/>
      <c r="AY544" s="215"/>
      <c r="AZ544" s="215"/>
      <c r="BA544" s="215"/>
      <c r="BB544" s="215"/>
      <c r="BC544" s="215"/>
      <c r="BD544" s="185">
        <f t="shared" si="35"/>
        <v>0</v>
      </c>
      <c r="BE544" s="185"/>
      <c r="BF544" s="185"/>
      <c r="BG544" s="185"/>
      <c r="BH544" s="185"/>
      <c r="BI544" s="185"/>
      <c r="BJ544" s="143"/>
      <c r="BK544" s="185">
        <f t="shared" si="36"/>
        <v>0</v>
      </c>
      <c r="BL544" s="185"/>
      <c r="BM544" s="185"/>
      <c r="BN544" s="185"/>
      <c r="BO544" s="185"/>
      <c r="BP544" s="185"/>
      <c r="BQ544" s="152"/>
    </row>
    <row r="545" spans="1:69" ht="15" customHeight="1" hidden="1">
      <c r="A545" s="87"/>
      <c r="C545" s="155" t="s">
        <v>416</v>
      </c>
      <c r="D545" s="155"/>
      <c r="E545" s="215"/>
      <c r="F545" s="215"/>
      <c r="G545" s="215"/>
      <c r="H545" s="215"/>
      <c r="I545" s="215"/>
      <c r="J545" s="215"/>
      <c r="K545" s="215"/>
      <c r="L545" s="215"/>
      <c r="M545" s="215"/>
      <c r="N545" s="215"/>
      <c r="O545" s="215"/>
      <c r="P545" s="215"/>
      <c r="Q545" s="215"/>
      <c r="R545" s="215"/>
      <c r="S545" s="215"/>
      <c r="T545" s="215"/>
      <c r="U545" s="215"/>
      <c r="V545" s="185"/>
      <c r="W545" s="185"/>
      <c r="X545" s="185"/>
      <c r="Y545" s="185"/>
      <c r="Z545" s="185"/>
      <c r="AA545" s="185"/>
      <c r="AB545" s="143"/>
      <c r="AC545" s="185"/>
      <c r="AD545" s="185"/>
      <c r="AE545" s="185"/>
      <c r="AF545" s="185"/>
      <c r="AG545" s="185"/>
      <c r="AH545" s="185"/>
      <c r="AI545" s="87"/>
      <c r="AJ545" s="100"/>
      <c r="AK545" s="155" t="s">
        <v>799</v>
      </c>
      <c r="AL545" s="215"/>
      <c r="AM545" s="215"/>
      <c r="AN545" s="215"/>
      <c r="AO545" s="215"/>
      <c r="AP545" s="215"/>
      <c r="AQ545" s="215"/>
      <c r="AR545" s="215"/>
      <c r="AS545" s="215"/>
      <c r="AT545" s="215"/>
      <c r="AU545" s="215"/>
      <c r="AV545" s="215"/>
      <c r="AW545" s="215"/>
      <c r="AX545" s="215"/>
      <c r="AY545" s="215"/>
      <c r="AZ545" s="215"/>
      <c r="BA545" s="215"/>
      <c r="BB545" s="215"/>
      <c r="BC545" s="215"/>
      <c r="BD545" s="185">
        <f t="shared" si="35"/>
        <v>0</v>
      </c>
      <c r="BE545" s="185"/>
      <c r="BF545" s="185"/>
      <c r="BG545" s="185"/>
      <c r="BH545" s="185"/>
      <c r="BI545" s="185"/>
      <c r="BJ545" s="143"/>
      <c r="BK545" s="185">
        <f t="shared" si="36"/>
        <v>0</v>
      </c>
      <c r="BL545" s="185"/>
      <c r="BM545" s="185"/>
      <c r="BN545" s="185"/>
      <c r="BO545" s="185"/>
      <c r="BP545" s="185"/>
      <c r="BQ545" s="152"/>
    </row>
    <row r="546" spans="1:69" ht="15" customHeight="1" hidden="1">
      <c r="A546" s="87">
        <f>IF(B546&lt;&gt;"",COUNTIF($B$8:B546,"."),"")</f>
      </c>
      <c r="C546" s="155" t="s">
        <v>800</v>
      </c>
      <c r="D546" s="155"/>
      <c r="E546" s="215"/>
      <c r="F546" s="215"/>
      <c r="G546" s="215"/>
      <c r="H546" s="215"/>
      <c r="I546" s="215"/>
      <c r="J546" s="215"/>
      <c r="K546" s="215"/>
      <c r="L546" s="215"/>
      <c r="M546" s="215"/>
      <c r="N546" s="215"/>
      <c r="O546" s="215"/>
      <c r="P546" s="215"/>
      <c r="Q546" s="215"/>
      <c r="R546" s="215"/>
      <c r="S546" s="215"/>
      <c r="T546" s="215"/>
      <c r="U546" s="215"/>
      <c r="V546" s="185">
        <f>'[1]CDKT'!O108</f>
        <v>0</v>
      </c>
      <c r="W546" s="185"/>
      <c r="X546" s="185"/>
      <c r="Y546" s="185"/>
      <c r="Z546" s="185"/>
      <c r="AA546" s="185"/>
      <c r="AB546" s="143"/>
      <c r="AC546" s="185"/>
      <c r="AD546" s="185"/>
      <c r="AE546" s="185"/>
      <c r="AF546" s="185"/>
      <c r="AG546" s="185"/>
      <c r="AH546" s="185"/>
      <c r="AI546" s="87"/>
      <c r="AJ546" s="100"/>
      <c r="AK546" s="155" t="s">
        <v>801</v>
      </c>
      <c r="AL546" s="215"/>
      <c r="AM546" s="215"/>
      <c r="AN546" s="215"/>
      <c r="AO546" s="215"/>
      <c r="AP546" s="215"/>
      <c r="AQ546" s="215"/>
      <c r="AR546" s="215"/>
      <c r="AS546" s="215"/>
      <c r="AT546" s="215"/>
      <c r="AU546" s="215"/>
      <c r="AV546" s="215"/>
      <c r="AW546" s="215"/>
      <c r="AX546" s="215"/>
      <c r="AY546" s="215"/>
      <c r="AZ546" s="215"/>
      <c r="BA546" s="215"/>
      <c r="BB546" s="215"/>
      <c r="BC546" s="215"/>
      <c r="BD546" s="185">
        <f t="shared" si="35"/>
        <v>0</v>
      </c>
      <c r="BE546" s="185"/>
      <c r="BF546" s="185"/>
      <c r="BG546" s="185"/>
      <c r="BH546" s="185"/>
      <c r="BI546" s="185"/>
      <c r="BJ546" s="143"/>
      <c r="BK546" s="185">
        <f t="shared" si="36"/>
        <v>0</v>
      </c>
      <c r="BL546" s="185"/>
      <c r="BM546" s="185"/>
      <c r="BN546" s="185"/>
      <c r="BO546" s="185"/>
      <c r="BP546" s="185"/>
      <c r="BQ546" s="152"/>
    </row>
    <row r="547" spans="1:69" ht="15" customHeight="1" hidden="1">
      <c r="A547" s="87">
        <f>IF(B547&lt;&gt;"",COUNTIF($B$8:B547,"."),"")</f>
      </c>
      <c r="C547" s="155" t="s">
        <v>802</v>
      </c>
      <c r="D547" s="215"/>
      <c r="E547" s="215"/>
      <c r="F547" s="215"/>
      <c r="G547" s="215"/>
      <c r="H547" s="215"/>
      <c r="I547" s="215"/>
      <c r="J547" s="215"/>
      <c r="K547" s="215"/>
      <c r="L547" s="215"/>
      <c r="M547" s="215"/>
      <c r="N547" s="215"/>
      <c r="O547" s="215"/>
      <c r="P547" s="215"/>
      <c r="Q547" s="215"/>
      <c r="R547" s="215"/>
      <c r="S547" s="215"/>
      <c r="T547" s="215"/>
      <c r="U547" s="215"/>
      <c r="V547" s="185"/>
      <c r="W547" s="185"/>
      <c r="X547" s="185"/>
      <c r="Y547" s="185"/>
      <c r="Z547" s="185"/>
      <c r="AA547" s="185"/>
      <c r="AC547" s="185"/>
      <c r="AD547" s="185"/>
      <c r="AE547" s="185"/>
      <c r="AF547" s="185"/>
      <c r="AG547" s="185"/>
      <c r="AH547" s="185"/>
      <c r="AI547" s="87"/>
      <c r="AJ547" s="100"/>
      <c r="AK547" s="155" t="s">
        <v>803</v>
      </c>
      <c r="AL547" s="215"/>
      <c r="AM547" s="215"/>
      <c r="AN547" s="215"/>
      <c r="AO547" s="215"/>
      <c r="AP547" s="215"/>
      <c r="AQ547" s="215"/>
      <c r="AR547" s="215"/>
      <c r="AS547" s="215"/>
      <c r="AT547" s="215"/>
      <c r="AU547" s="215"/>
      <c r="AV547" s="215"/>
      <c r="AW547" s="215"/>
      <c r="AX547" s="215"/>
      <c r="AY547" s="215"/>
      <c r="AZ547" s="215"/>
      <c r="BA547" s="215"/>
      <c r="BB547" s="215"/>
      <c r="BC547" s="215"/>
      <c r="BD547" s="185">
        <f t="shared" si="35"/>
        <v>0</v>
      </c>
      <c r="BE547" s="185"/>
      <c r="BF547" s="185"/>
      <c r="BG547" s="185"/>
      <c r="BH547" s="185"/>
      <c r="BI547" s="185"/>
      <c r="BK547" s="185">
        <f t="shared" si="36"/>
        <v>0</v>
      </c>
      <c r="BL547" s="185"/>
      <c r="BM547" s="185"/>
      <c r="BN547" s="185"/>
      <c r="BO547" s="185"/>
      <c r="BP547" s="185"/>
      <c r="BQ547" s="143"/>
    </row>
    <row r="548" spans="1:69" ht="15" customHeight="1" hidden="1">
      <c r="A548" s="87">
        <f>IF(B548&lt;&gt;"",COUNTIF($B$8:B548,"."),"")</f>
      </c>
      <c r="C548" s="155" t="s">
        <v>804</v>
      </c>
      <c r="D548" s="215"/>
      <c r="E548" s="215"/>
      <c r="F548" s="215"/>
      <c r="G548" s="215"/>
      <c r="H548" s="215"/>
      <c r="I548" s="215"/>
      <c r="J548" s="215"/>
      <c r="K548" s="215"/>
      <c r="L548" s="215"/>
      <c r="M548" s="215"/>
      <c r="N548" s="215"/>
      <c r="O548" s="215"/>
      <c r="P548" s="215"/>
      <c r="Q548" s="215"/>
      <c r="R548" s="215"/>
      <c r="S548" s="215"/>
      <c r="T548" s="215"/>
      <c r="U548" s="215"/>
      <c r="V548" s="185"/>
      <c r="W548" s="185"/>
      <c r="X548" s="185"/>
      <c r="Y548" s="185"/>
      <c r="Z548" s="185"/>
      <c r="AA548" s="185"/>
      <c r="AC548" s="185"/>
      <c r="AD548" s="185"/>
      <c r="AE548" s="185"/>
      <c r="AF548" s="185"/>
      <c r="AG548" s="185"/>
      <c r="AH548" s="185"/>
      <c r="AI548" s="87"/>
      <c r="AJ548" s="100"/>
      <c r="AK548" s="155" t="s">
        <v>544</v>
      </c>
      <c r="AL548" s="215"/>
      <c r="AM548" s="215"/>
      <c r="AN548" s="215"/>
      <c r="AO548" s="215"/>
      <c r="AP548" s="215"/>
      <c r="AQ548" s="215"/>
      <c r="AR548" s="215"/>
      <c r="AS548" s="215"/>
      <c r="AT548" s="215"/>
      <c r="AU548" s="215"/>
      <c r="AV548" s="215"/>
      <c r="AW548" s="215"/>
      <c r="AX548" s="215"/>
      <c r="AY548" s="215"/>
      <c r="AZ548" s="215"/>
      <c r="BA548" s="215"/>
      <c r="BB548" s="215"/>
      <c r="BC548" s="215"/>
      <c r="BD548" s="185">
        <f t="shared" si="35"/>
        <v>0</v>
      </c>
      <c r="BE548" s="185"/>
      <c r="BF548" s="185"/>
      <c r="BG548" s="185"/>
      <c r="BH548" s="185"/>
      <c r="BI548" s="185"/>
      <c r="BK548" s="185">
        <f t="shared" si="36"/>
        <v>0</v>
      </c>
      <c r="BL548" s="185"/>
      <c r="BM548" s="185"/>
      <c r="BN548" s="185"/>
      <c r="BO548" s="185"/>
      <c r="BP548" s="185"/>
      <c r="BQ548" s="143"/>
    </row>
    <row r="549" spans="1:55" ht="15" customHeight="1" hidden="1">
      <c r="A549" s="87">
        <f>IF(B549&lt;&gt;"",COUNTIF($B$8:B549,"."),"")</f>
      </c>
      <c r="C549" s="155"/>
      <c r="D549" s="215"/>
      <c r="E549" s="215"/>
      <c r="F549" s="215"/>
      <c r="G549" s="215"/>
      <c r="H549" s="215"/>
      <c r="I549" s="215"/>
      <c r="J549" s="215"/>
      <c r="K549" s="215"/>
      <c r="L549" s="215"/>
      <c r="M549" s="215"/>
      <c r="N549" s="215"/>
      <c r="O549" s="215"/>
      <c r="P549" s="215"/>
      <c r="Q549" s="215"/>
      <c r="R549" s="215"/>
      <c r="S549" s="215"/>
      <c r="T549" s="215"/>
      <c r="U549" s="215"/>
      <c r="AI549" s="87"/>
      <c r="AJ549" s="100"/>
      <c r="AK549" s="155"/>
      <c r="AL549" s="215"/>
      <c r="AM549" s="215"/>
      <c r="AN549" s="215"/>
      <c r="AO549" s="215"/>
      <c r="AP549" s="215"/>
      <c r="AQ549" s="215"/>
      <c r="AR549" s="215"/>
      <c r="AS549" s="215"/>
      <c r="AT549" s="215"/>
      <c r="AU549" s="215"/>
      <c r="AV549" s="215"/>
      <c r="AW549" s="215"/>
      <c r="AX549" s="215"/>
      <c r="AY549" s="215"/>
      <c r="AZ549" s="215"/>
      <c r="BA549" s="215"/>
      <c r="BB549" s="215"/>
      <c r="BC549" s="215"/>
    </row>
    <row r="550" spans="1:75" s="162" customFormat="1" ht="15" customHeight="1" hidden="1" thickBot="1">
      <c r="A550" s="87">
        <f>IF(B550&lt;&gt;"",COUNTIF($B$8:B550,"."),"")</f>
      </c>
      <c r="B550" s="134"/>
      <c r="C550" s="161" t="s">
        <v>504</v>
      </c>
      <c r="D550" s="221"/>
      <c r="E550" s="221"/>
      <c r="F550" s="221"/>
      <c r="G550" s="221"/>
      <c r="H550" s="221"/>
      <c r="I550" s="221"/>
      <c r="J550" s="221"/>
      <c r="K550" s="221"/>
      <c r="L550" s="221"/>
      <c r="M550" s="221"/>
      <c r="N550" s="221"/>
      <c r="O550" s="221"/>
      <c r="P550" s="221"/>
      <c r="Q550" s="221"/>
      <c r="R550" s="221"/>
      <c r="S550" s="221"/>
      <c r="T550" s="221"/>
      <c r="U550" s="221"/>
      <c r="V550" s="163">
        <f>SUM(V542:AA549)</f>
        <v>0</v>
      </c>
      <c r="W550" s="163"/>
      <c r="X550" s="163"/>
      <c r="Y550" s="163"/>
      <c r="Z550" s="163"/>
      <c r="AA550" s="163"/>
      <c r="AB550" s="137"/>
      <c r="AC550" s="163">
        <f>SUM(AC542:AH549)</f>
        <v>0</v>
      </c>
      <c r="AD550" s="163"/>
      <c r="AE550" s="163"/>
      <c r="AF550" s="163"/>
      <c r="AG550" s="163"/>
      <c r="AH550" s="163"/>
      <c r="AI550" s="87"/>
      <c r="AJ550" s="100"/>
      <c r="AK550" s="161" t="s">
        <v>505</v>
      </c>
      <c r="AL550" s="221"/>
      <c r="AM550" s="221"/>
      <c r="AN550" s="221"/>
      <c r="AO550" s="221"/>
      <c r="AP550" s="221"/>
      <c r="AQ550" s="221"/>
      <c r="AR550" s="221"/>
      <c r="AS550" s="221"/>
      <c r="AT550" s="221"/>
      <c r="AU550" s="221"/>
      <c r="AV550" s="221"/>
      <c r="AW550" s="221"/>
      <c r="AX550" s="221"/>
      <c r="AY550" s="221"/>
      <c r="AZ550" s="221"/>
      <c r="BA550" s="221"/>
      <c r="BB550" s="221"/>
      <c r="BC550" s="221"/>
      <c r="BD550" s="163">
        <f>SUM(BD542:BI549)</f>
        <v>0</v>
      </c>
      <c r="BE550" s="163"/>
      <c r="BF550" s="163"/>
      <c r="BG550" s="163"/>
      <c r="BH550" s="163"/>
      <c r="BI550" s="163"/>
      <c r="BJ550" s="137"/>
      <c r="BK550" s="163">
        <f>SUM(BK542:BP549)</f>
        <v>0</v>
      </c>
      <c r="BL550" s="163"/>
      <c r="BM550" s="163"/>
      <c r="BN550" s="163"/>
      <c r="BO550" s="163"/>
      <c r="BP550" s="163"/>
      <c r="BQ550" s="137"/>
      <c r="BR550" s="101"/>
      <c r="BS550" s="101"/>
      <c r="BT550" s="137"/>
      <c r="BU550" s="137"/>
      <c r="BV550" s="137"/>
      <c r="BW550" s="137"/>
    </row>
    <row r="551" spans="1:75" s="162" customFormat="1" ht="15" customHeight="1" thickTop="1">
      <c r="A551" s="87">
        <f>IF(B551&lt;&gt;"",COUNTIF($B$8:B551,"."),"")</f>
      </c>
      <c r="B551" s="134"/>
      <c r="C551" s="137"/>
      <c r="D551" s="137"/>
      <c r="E551" s="137"/>
      <c r="F551" s="137"/>
      <c r="G551" s="137"/>
      <c r="H551" s="137"/>
      <c r="I551" s="137"/>
      <c r="J551" s="137"/>
      <c r="K551" s="137"/>
      <c r="L551" s="137"/>
      <c r="M551" s="137"/>
      <c r="N551" s="137"/>
      <c r="O551" s="137"/>
      <c r="P551" s="137"/>
      <c r="Q551" s="137"/>
      <c r="R551" s="137"/>
      <c r="S551" s="137"/>
      <c r="T551" s="137"/>
      <c r="U551" s="221"/>
      <c r="W551" s="137"/>
      <c r="X551" s="137"/>
      <c r="Y551" s="137"/>
      <c r="Z551" s="137"/>
      <c r="AA551" s="137"/>
      <c r="AB551" s="137"/>
      <c r="AC551" s="99"/>
      <c r="AD551" s="99"/>
      <c r="AE551" s="99"/>
      <c r="AF551" s="99"/>
      <c r="AG551" s="99"/>
      <c r="AH551" s="99"/>
      <c r="AI551" s="87"/>
      <c r="AJ551" s="100"/>
      <c r="AK551" s="137"/>
      <c r="AL551" s="137"/>
      <c r="AM551" s="137"/>
      <c r="AN551" s="137"/>
      <c r="AO551" s="137"/>
      <c r="AP551" s="137"/>
      <c r="AQ551" s="137"/>
      <c r="AR551" s="137"/>
      <c r="AS551" s="137"/>
      <c r="AT551" s="137"/>
      <c r="AU551" s="137"/>
      <c r="AV551" s="137"/>
      <c r="AW551" s="137"/>
      <c r="AX551" s="137"/>
      <c r="AY551" s="137"/>
      <c r="AZ551" s="137"/>
      <c r="BA551" s="137"/>
      <c r="BB551" s="137"/>
      <c r="BC551" s="221"/>
      <c r="BE551" s="137"/>
      <c r="BF551" s="137"/>
      <c r="BG551" s="137"/>
      <c r="BH551" s="137"/>
      <c r="BI551" s="137"/>
      <c r="BJ551" s="137"/>
      <c r="BK551" s="99"/>
      <c r="BL551" s="99"/>
      <c r="BM551" s="99"/>
      <c r="BN551" s="99"/>
      <c r="BO551" s="99"/>
      <c r="BP551" s="99"/>
      <c r="BQ551" s="99"/>
      <c r="BR551" s="101"/>
      <c r="BS551" s="101"/>
      <c r="BT551" s="137"/>
      <c r="BU551" s="137"/>
      <c r="BV551" s="137"/>
      <c r="BW551" s="137"/>
    </row>
    <row r="552" spans="1:71" ht="15" customHeight="1">
      <c r="A552" s="87">
        <v>11</v>
      </c>
      <c r="B552" s="134" t="str">
        <f>IF(AND(V558=0,AC558=0),"",".")</f>
        <v>.</v>
      </c>
      <c r="C552" s="130" t="s">
        <v>805</v>
      </c>
      <c r="D552" s="215"/>
      <c r="E552" s="215"/>
      <c r="F552" s="215"/>
      <c r="G552" s="215"/>
      <c r="H552" s="215"/>
      <c r="I552" s="215"/>
      <c r="J552" s="215"/>
      <c r="K552" s="215"/>
      <c r="L552" s="215"/>
      <c r="M552" s="215"/>
      <c r="N552" s="215"/>
      <c r="O552" s="215"/>
      <c r="P552" s="215"/>
      <c r="Q552" s="215"/>
      <c r="R552" s="215"/>
      <c r="S552" s="215"/>
      <c r="T552" s="215"/>
      <c r="U552" s="215"/>
      <c r="AI552" s="87">
        <f>A552</f>
        <v>11</v>
      </c>
      <c r="AJ552" s="100" t="str">
        <f>B552</f>
        <v>.</v>
      </c>
      <c r="AK552" s="130" t="s">
        <v>806</v>
      </c>
      <c r="AL552" s="215"/>
      <c r="AM552" s="215"/>
      <c r="AN552" s="215"/>
      <c r="AO552" s="215"/>
      <c r="AP552" s="215"/>
      <c r="AQ552" s="215"/>
      <c r="AR552" s="215"/>
      <c r="AS552" s="215"/>
      <c r="AT552" s="215"/>
      <c r="AU552" s="215"/>
      <c r="AV552" s="215"/>
      <c r="AW552" s="215"/>
      <c r="AX552" s="215"/>
      <c r="AY552" s="215"/>
      <c r="AZ552" s="215"/>
      <c r="BA552" s="215"/>
      <c r="BB552" s="215"/>
      <c r="BC552" s="215"/>
      <c r="BR552" s="136"/>
      <c r="BS552" s="136"/>
    </row>
    <row r="553" spans="1:69" ht="39" customHeight="1">
      <c r="A553" s="87">
        <f>IF(B553&lt;&gt;"",COUNTIF($B$8:B553,"."),"")</f>
      </c>
      <c r="C553" s="126"/>
      <c r="D553" s="215"/>
      <c r="E553" s="215"/>
      <c r="F553" s="215"/>
      <c r="G553" s="215"/>
      <c r="H553" s="215"/>
      <c r="I553" s="215"/>
      <c r="J553" s="215"/>
      <c r="K553" s="215"/>
      <c r="L553" s="215"/>
      <c r="M553" s="215"/>
      <c r="N553" s="215"/>
      <c r="O553" s="215"/>
      <c r="P553" s="215"/>
      <c r="Q553" s="215"/>
      <c r="R553" s="215"/>
      <c r="S553" s="215"/>
      <c r="T553" s="215"/>
      <c r="U553" s="215"/>
      <c r="V553" s="150" t="str">
        <f>V443</f>
        <v>31/12/2012
VND</v>
      </c>
      <c r="W553" s="150"/>
      <c r="X553" s="150"/>
      <c r="Y553" s="150"/>
      <c r="Z553" s="150"/>
      <c r="AA553" s="150"/>
      <c r="AB553" s="143"/>
      <c r="AC553" s="444" t="str">
        <f>AC443</f>
        <v>30/6/2013
VND</v>
      </c>
      <c r="AD553" s="445"/>
      <c r="AE553" s="445"/>
      <c r="AF553" s="445"/>
      <c r="AG553" s="445"/>
      <c r="AH553" s="445"/>
      <c r="AI553" s="87"/>
      <c r="AJ553" s="100"/>
      <c r="AL553" s="215"/>
      <c r="AM553" s="215"/>
      <c r="AN553" s="215"/>
      <c r="AO553" s="215"/>
      <c r="AP553" s="215"/>
      <c r="AQ553" s="215"/>
      <c r="AR553" s="215"/>
      <c r="AS553" s="215"/>
      <c r="AT553" s="215"/>
      <c r="AU553" s="215"/>
      <c r="AV553" s="215"/>
      <c r="AW553" s="215"/>
      <c r="AX553" s="215"/>
      <c r="AY553" s="215"/>
      <c r="AZ553" s="215"/>
      <c r="BA553" s="215"/>
      <c r="BB553" s="215"/>
      <c r="BC553" s="215"/>
      <c r="BD553" s="150" t="str">
        <f>BD767</f>
        <v>Year 2008            VND</v>
      </c>
      <c r="BE553" s="151"/>
      <c r="BF553" s="151"/>
      <c r="BG553" s="151"/>
      <c r="BH553" s="151"/>
      <c r="BI553" s="151"/>
      <c r="BJ553" s="143"/>
      <c r="BK553" s="150" t="str">
        <f>BK767</f>
        <v>Year 2007            VND</v>
      </c>
      <c r="BL553" s="151"/>
      <c r="BM553" s="151"/>
      <c r="BN553" s="151"/>
      <c r="BO553" s="151"/>
      <c r="BP553" s="151"/>
      <c r="BQ553" s="152"/>
    </row>
    <row r="554" spans="1:69" ht="15" customHeight="1">
      <c r="A554" s="87">
        <f>IF(B554&lt;&gt;"",COUNTIF($B$8:B554,"."),"")</f>
      </c>
      <c r="C554" s="155" t="s">
        <v>807</v>
      </c>
      <c r="D554" s="215"/>
      <c r="E554" s="215"/>
      <c r="F554" s="215"/>
      <c r="G554" s="215"/>
      <c r="H554" s="215"/>
      <c r="I554" s="215"/>
      <c r="J554" s="215"/>
      <c r="K554" s="215"/>
      <c r="L554" s="215"/>
      <c r="M554" s="215"/>
      <c r="N554" s="215"/>
      <c r="O554" s="215"/>
      <c r="P554" s="215"/>
      <c r="Q554" s="215"/>
      <c r="R554" s="215"/>
      <c r="S554" s="215"/>
      <c r="T554" s="215"/>
      <c r="U554" s="215"/>
      <c r="V554" s="185">
        <f>AC554</f>
        <v>494938176</v>
      </c>
      <c r="W554" s="185"/>
      <c r="X554" s="185"/>
      <c r="Y554" s="185"/>
      <c r="Z554" s="185"/>
      <c r="AA554" s="185"/>
      <c r="AC554" s="185">
        <v>494938176</v>
      </c>
      <c r="AD554" s="185"/>
      <c r="AE554" s="185"/>
      <c r="AF554" s="185"/>
      <c r="AG554" s="185"/>
      <c r="AH554" s="185"/>
      <c r="AI554" s="87"/>
      <c r="AJ554" s="100"/>
      <c r="AK554" s="155"/>
      <c r="AL554" s="155"/>
      <c r="AM554" s="215"/>
      <c r="AN554" s="215"/>
      <c r="AO554" s="215"/>
      <c r="AP554" s="215"/>
      <c r="AQ554" s="215"/>
      <c r="AR554" s="215"/>
      <c r="AS554" s="215"/>
      <c r="AT554" s="215"/>
      <c r="AU554" s="215"/>
      <c r="AV554" s="215"/>
      <c r="AW554" s="215"/>
      <c r="AX554" s="215"/>
      <c r="AY554" s="215"/>
      <c r="AZ554" s="215"/>
      <c r="BA554" s="215"/>
      <c r="BB554" s="215"/>
      <c r="BC554" s="215"/>
      <c r="BD554" s="185"/>
      <c r="BE554" s="185"/>
      <c r="BF554" s="185"/>
      <c r="BG554" s="185"/>
      <c r="BH554" s="185"/>
      <c r="BI554" s="185"/>
      <c r="BK554" s="185"/>
      <c r="BL554" s="185"/>
      <c r="BM554" s="185"/>
      <c r="BN554" s="185"/>
      <c r="BO554" s="185"/>
      <c r="BP554" s="185"/>
      <c r="BQ554" s="143"/>
    </row>
    <row r="555" spans="1:69" ht="15" customHeight="1">
      <c r="A555" s="87">
        <f>IF(B555&lt;&gt;"",COUNTIF($B$8:B555,"."),"")</f>
      </c>
      <c r="C555" s="155" t="s">
        <v>808</v>
      </c>
      <c r="D555" s="215"/>
      <c r="E555" s="215"/>
      <c r="F555" s="215"/>
      <c r="G555" s="215"/>
      <c r="H555" s="215"/>
      <c r="I555" s="215"/>
      <c r="J555" s="215"/>
      <c r="K555" s="215"/>
      <c r="L555" s="215"/>
      <c r="M555" s="215"/>
      <c r="N555" s="215"/>
      <c r="O555" s="215"/>
      <c r="P555" s="215"/>
      <c r="Q555" s="215"/>
      <c r="R555" s="215"/>
      <c r="S555" s="215"/>
      <c r="T555" s="215"/>
      <c r="U555" s="215"/>
      <c r="V555" s="185">
        <f>AC555</f>
        <v>4770706230</v>
      </c>
      <c r="W555" s="185"/>
      <c r="X555" s="185"/>
      <c r="Y555" s="185"/>
      <c r="Z555" s="185"/>
      <c r="AA555" s="185"/>
      <c r="AC555" s="185">
        <v>4770706230</v>
      </c>
      <c r="AD555" s="185"/>
      <c r="AE555" s="185"/>
      <c r="AF555" s="185"/>
      <c r="AG555" s="185"/>
      <c r="AH555" s="185"/>
      <c r="AI555" s="87"/>
      <c r="AJ555" s="100"/>
      <c r="AK555" s="155"/>
      <c r="AL555" s="155"/>
      <c r="AM555" s="215"/>
      <c r="AN555" s="215"/>
      <c r="AO555" s="215"/>
      <c r="AP555" s="215"/>
      <c r="AQ555" s="215"/>
      <c r="AR555" s="215"/>
      <c r="AS555" s="215"/>
      <c r="AT555" s="215"/>
      <c r="AU555" s="215"/>
      <c r="AV555" s="215"/>
      <c r="AW555" s="215"/>
      <c r="AX555" s="215"/>
      <c r="AY555" s="215"/>
      <c r="AZ555" s="215"/>
      <c r="BA555" s="215"/>
      <c r="BB555" s="215"/>
      <c r="BC555" s="215"/>
      <c r="BD555" s="185"/>
      <c r="BE555" s="185"/>
      <c r="BF555" s="185"/>
      <c r="BG555" s="185"/>
      <c r="BH555" s="185"/>
      <c r="BI555" s="185"/>
      <c r="BK555" s="185"/>
      <c r="BL555" s="185"/>
      <c r="BM555" s="185"/>
      <c r="BN555" s="185"/>
      <c r="BO555" s="185"/>
      <c r="BP555" s="185"/>
      <c r="BQ555" s="143"/>
    </row>
    <row r="556" spans="1:69" ht="15" customHeight="1">
      <c r="A556" s="87">
        <f>IF(B556&lt;&gt;"",COUNTIF($B$8:B556,"."),"")</f>
      </c>
      <c r="C556" s="155" t="s">
        <v>809</v>
      </c>
      <c r="D556" s="215"/>
      <c r="E556" s="215"/>
      <c r="F556" s="215"/>
      <c r="G556" s="215"/>
      <c r="H556" s="215"/>
      <c r="I556" s="215"/>
      <c r="J556" s="215"/>
      <c r="K556" s="215"/>
      <c r="L556" s="215"/>
      <c r="M556" s="215"/>
      <c r="N556" s="215"/>
      <c r="O556" s="215"/>
      <c r="P556" s="215"/>
      <c r="Q556" s="215"/>
      <c r="R556" s="215"/>
      <c r="S556" s="215"/>
      <c r="T556" s="215"/>
      <c r="U556" s="215"/>
      <c r="V556" s="185">
        <v>1507115617</v>
      </c>
      <c r="W556" s="185"/>
      <c r="X556" s="185"/>
      <c r="Y556" s="185"/>
      <c r="Z556" s="185"/>
      <c r="AA556" s="185"/>
      <c r="AC556" s="185">
        <v>1507115617</v>
      </c>
      <c r="AD556" s="185"/>
      <c r="AE556" s="185"/>
      <c r="AF556" s="185"/>
      <c r="AG556" s="185"/>
      <c r="AH556" s="185"/>
      <c r="AI556" s="87"/>
      <c r="AJ556" s="100"/>
      <c r="AK556" s="155"/>
      <c r="AL556" s="155"/>
      <c r="AM556" s="215"/>
      <c r="AN556" s="215"/>
      <c r="AO556" s="215"/>
      <c r="AP556" s="215"/>
      <c r="AQ556" s="215"/>
      <c r="AR556" s="215"/>
      <c r="AS556" s="215"/>
      <c r="AT556" s="215"/>
      <c r="AU556" s="215"/>
      <c r="AV556" s="215"/>
      <c r="AW556" s="215"/>
      <c r="AX556" s="215"/>
      <c r="AY556" s="215"/>
      <c r="AZ556" s="215"/>
      <c r="BA556" s="215"/>
      <c r="BB556" s="215"/>
      <c r="BC556" s="215"/>
      <c r="BD556" s="185"/>
      <c r="BE556" s="185"/>
      <c r="BF556" s="185"/>
      <c r="BG556" s="185"/>
      <c r="BH556" s="185"/>
      <c r="BI556" s="185"/>
      <c r="BK556" s="185"/>
      <c r="BL556" s="185"/>
      <c r="BM556" s="185"/>
      <c r="BN556" s="185"/>
      <c r="BO556" s="185"/>
      <c r="BP556" s="185"/>
      <c r="BQ556" s="143"/>
    </row>
    <row r="557" spans="1:69" ht="15" customHeight="1">
      <c r="A557" s="87"/>
      <c r="C557" s="155"/>
      <c r="D557" s="215"/>
      <c r="E557" s="215"/>
      <c r="F557" s="215"/>
      <c r="G557" s="215"/>
      <c r="H557" s="215"/>
      <c r="I557" s="215"/>
      <c r="J557" s="215"/>
      <c r="K557" s="215"/>
      <c r="L557" s="215"/>
      <c r="M557" s="215"/>
      <c r="N557" s="215"/>
      <c r="O557" s="215"/>
      <c r="P557" s="215"/>
      <c r="Q557" s="215"/>
      <c r="R557" s="215"/>
      <c r="S557" s="215"/>
      <c r="T557" s="215"/>
      <c r="U557" s="215"/>
      <c r="V557" s="143"/>
      <c r="W557" s="143"/>
      <c r="X557" s="143"/>
      <c r="Y557" s="143"/>
      <c r="Z557" s="143"/>
      <c r="AA557" s="143"/>
      <c r="AC557" s="143"/>
      <c r="AD557" s="143"/>
      <c r="AE557" s="143"/>
      <c r="AF557" s="143"/>
      <c r="AG557" s="143"/>
      <c r="AH557" s="143"/>
      <c r="AI557" s="87"/>
      <c r="AJ557" s="100"/>
      <c r="AK557" s="155"/>
      <c r="AL557" s="155"/>
      <c r="AM557" s="215"/>
      <c r="AN557" s="215"/>
      <c r="AO557" s="215"/>
      <c r="AP557" s="215"/>
      <c r="AQ557" s="215"/>
      <c r="AR557" s="215"/>
      <c r="AS557" s="215"/>
      <c r="AT557" s="215"/>
      <c r="AU557" s="215"/>
      <c r="AV557" s="215"/>
      <c r="AW557" s="215"/>
      <c r="AX557" s="215"/>
      <c r="AY557" s="215"/>
      <c r="AZ557" s="215"/>
      <c r="BA557" s="215"/>
      <c r="BB557" s="215"/>
      <c r="BC557" s="215"/>
      <c r="BD557" s="143"/>
      <c r="BE557" s="143"/>
      <c r="BF557" s="143"/>
      <c r="BG557" s="143"/>
      <c r="BH557" s="143"/>
      <c r="BI557" s="143"/>
      <c r="BK557" s="143"/>
      <c r="BL557" s="143"/>
      <c r="BM557" s="143"/>
      <c r="BN557" s="143"/>
      <c r="BO557" s="143"/>
      <c r="BP557" s="143"/>
      <c r="BQ557" s="143"/>
    </row>
    <row r="558" spans="1:75" s="162" customFormat="1" ht="15" customHeight="1" thickBot="1">
      <c r="A558" s="87">
        <f>IF(B558&lt;&gt;"",COUNTIF($B$8:B558,"."),"")</f>
      </c>
      <c r="B558" s="134"/>
      <c r="C558" s="161" t="s">
        <v>810</v>
      </c>
      <c r="D558" s="221"/>
      <c r="E558" s="221"/>
      <c r="F558" s="221"/>
      <c r="G558" s="221"/>
      <c r="H558" s="221"/>
      <c r="I558" s="221"/>
      <c r="J558" s="221"/>
      <c r="K558" s="221"/>
      <c r="L558" s="221"/>
      <c r="M558" s="221"/>
      <c r="N558" s="221"/>
      <c r="O558" s="221"/>
      <c r="P558" s="221"/>
      <c r="Q558" s="221"/>
      <c r="R558" s="221"/>
      <c r="S558" s="221"/>
      <c r="T558" s="221"/>
      <c r="U558" s="221"/>
      <c r="V558" s="163">
        <f>SUM(V554:AA557)</f>
        <v>6772760023</v>
      </c>
      <c r="W558" s="163"/>
      <c r="X558" s="163"/>
      <c r="Y558" s="163"/>
      <c r="Z558" s="163"/>
      <c r="AA558" s="163"/>
      <c r="AB558" s="137"/>
      <c r="AC558" s="163">
        <f>SUM(AC554:AH557)</f>
        <v>6772760023</v>
      </c>
      <c r="AD558" s="163"/>
      <c r="AE558" s="163"/>
      <c r="AF558" s="163"/>
      <c r="AG558" s="163"/>
      <c r="AH558" s="163"/>
      <c r="AI558" s="87"/>
      <c r="AJ558" s="100"/>
      <c r="AK558" s="161" t="s">
        <v>811</v>
      </c>
      <c r="AL558" s="221"/>
      <c r="AM558" s="221"/>
      <c r="AN558" s="221"/>
      <c r="AO558" s="221"/>
      <c r="AP558" s="221"/>
      <c r="AQ558" s="221"/>
      <c r="AR558" s="221"/>
      <c r="AS558" s="221"/>
      <c r="AT558" s="221"/>
      <c r="AU558" s="221"/>
      <c r="AV558" s="221"/>
      <c r="AW558" s="221"/>
      <c r="AX558" s="221"/>
      <c r="AY558" s="221"/>
      <c r="AZ558" s="221"/>
      <c r="BA558" s="221"/>
      <c r="BB558" s="221"/>
      <c r="BC558" s="221"/>
      <c r="BD558" s="163">
        <f>BD554+BD555-BD556</f>
        <v>0</v>
      </c>
      <c r="BE558" s="163"/>
      <c r="BF558" s="163"/>
      <c r="BG558" s="163"/>
      <c r="BH558" s="163"/>
      <c r="BI558" s="163"/>
      <c r="BJ558" s="137"/>
      <c r="BK558" s="163">
        <f>BK554+BK555-BK556</f>
        <v>0</v>
      </c>
      <c r="BL558" s="163"/>
      <c r="BM558" s="163"/>
      <c r="BN558" s="163"/>
      <c r="BO558" s="163"/>
      <c r="BP558" s="163"/>
      <c r="BQ558" s="137"/>
      <c r="BR558" s="101"/>
      <c r="BS558" s="101"/>
      <c r="BT558" s="137"/>
      <c r="BU558" s="137"/>
      <c r="BV558" s="137"/>
      <c r="BW558" s="137"/>
    </row>
    <row r="559" spans="1:75" s="162" customFormat="1" ht="15" customHeight="1" thickTop="1">
      <c r="A559" s="87">
        <f>IF(B559&lt;&gt;"",COUNTIF($B$8:B559,"."),"")</f>
      </c>
      <c r="B559" s="134"/>
      <c r="C559" s="161"/>
      <c r="D559" s="221"/>
      <c r="E559" s="221"/>
      <c r="F559" s="221"/>
      <c r="G559" s="221"/>
      <c r="H559" s="221"/>
      <c r="I559" s="221"/>
      <c r="J559" s="221"/>
      <c r="K559" s="221"/>
      <c r="L559" s="221"/>
      <c r="M559" s="221"/>
      <c r="N559" s="221"/>
      <c r="O559" s="221"/>
      <c r="P559" s="221"/>
      <c r="Q559" s="221"/>
      <c r="R559" s="221"/>
      <c r="S559" s="221"/>
      <c r="T559" s="221"/>
      <c r="U559" s="221"/>
      <c r="V559" s="137"/>
      <c r="W559" s="137"/>
      <c r="X559" s="137"/>
      <c r="Y559" s="137"/>
      <c r="Z559" s="137"/>
      <c r="AA559" s="137"/>
      <c r="AB559" s="137"/>
      <c r="AC559" s="137"/>
      <c r="AD559" s="137"/>
      <c r="AE559" s="137"/>
      <c r="AF559" s="137"/>
      <c r="AG559" s="137"/>
      <c r="AH559" s="137"/>
      <c r="AI559" s="87"/>
      <c r="AJ559" s="100"/>
      <c r="AK559" s="161"/>
      <c r="AL559" s="221"/>
      <c r="AM559" s="221"/>
      <c r="AN559" s="221"/>
      <c r="AO559" s="221"/>
      <c r="AP559" s="221"/>
      <c r="AQ559" s="221"/>
      <c r="AR559" s="221"/>
      <c r="AS559" s="221"/>
      <c r="AT559" s="221"/>
      <c r="AU559" s="221"/>
      <c r="AV559" s="221"/>
      <c r="AW559" s="221"/>
      <c r="AX559" s="221"/>
      <c r="AY559" s="221"/>
      <c r="AZ559" s="221"/>
      <c r="BA559" s="221"/>
      <c r="BB559" s="221"/>
      <c r="BC559" s="221"/>
      <c r="BD559" s="137"/>
      <c r="BE559" s="137"/>
      <c r="BF559" s="137"/>
      <c r="BG559" s="137"/>
      <c r="BH559" s="137"/>
      <c r="BI559" s="137"/>
      <c r="BJ559" s="137"/>
      <c r="BK559" s="137"/>
      <c r="BL559" s="137"/>
      <c r="BM559" s="137"/>
      <c r="BN559" s="137"/>
      <c r="BO559" s="137"/>
      <c r="BP559" s="137"/>
      <c r="BQ559" s="137"/>
      <c r="BR559" s="101"/>
      <c r="BS559" s="101"/>
      <c r="BT559" s="137"/>
      <c r="BU559" s="137"/>
      <c r="BV559" s="137"/>
      <c r="BW559" s="137"/>
    </row>
    <row r="560" spans="1:55" ht="15" customHeight="1" outlineLevel="1">
      <c r="A560" s="87">
        <v>12</v>
      </c>
      <c r="B560" s="134" t="s">
        <v>265</v>
      </c>
      <c r="C560" s="130" t="s">
        <v>812</v>
      </c>
      <c r="D560" s="215"/>
      <c r="E560" s="215"/>
      <c r="F560" s="215"/>
      <c r="G560" s="215"/>
      <c r="H560" s="215"/>
      <c r="I560" s="215"/>
      <c r="J560" s="215"/>
      <c r="K560" s="215"/>
      <c r="L560" s="215"/>
      <c r="M560" s="215"/>
      <c r="N560" s="215"/>
      <c r="O560" s="215"/>
      <c r="P560" s="215"/>
      <c r="Q560" s="215"/>
      <c r="R560" s="215"/>
      <c r="S560" s="215"/>
      <c r="T560" s="215"/>
      <c r="U560" s="215"/>
      <c r="AI560" s="87">
        <f>A560</f>
        <v>12</v>
      </c>
      <c r="AJ560" s="100" t="str">
        <f>B560</f>
        <v>.</v>
      </c>
      <c r="AK560" s="130" t="s">
        <v>813</v>
      </c>
      <c r="AL560" s="215"/>
      <c r="AM560" s="215"/>
      <c r="AN560" s="215"/>
      <c r="AO560" s="215"/>
      <c r="AP560" s="215"/>
      <c r="AQ560" s="215"/>
      <c r="AR560" s="215"/>
      <c r="AS560" s="215"/>
      <c r="AT560" s="215"/>
      <c r="AU560" s="215"/>
      <c r="AV560" s="215"/>
      <c r="AW560" s="215"/>
      <c r="AX560" s="215"/>
      <c r="AY560" s="215"/>
      <c r="AZ560" s="215"/>
      <c r="BA560" s="215"/>
      <c r="BB560" s="215"/>
      <c r="BC560" s="215"/>
    </row>
    <row r="561" spans="1:69" ht="29.25" customHeight="1" outlineLevel="1">
      <c r="A561" s="87">
        <f>IF(B561&lt;&gt;"",COUNTIF($B$8:B561,"."),"")</f>
      </c>
      <c r="C561" s="126"/>
      <c r="D561" s="215"/>
      <c r="E561" s="215"/>
      <c r="F561" s="215"/>
      <c r="G561" s="215"/>
      <c r="H561" s="215"/>
      <c r="I561" s="215"/>
      <c r="J561" s="215"/>
      <c r="K561" s="215"/>
      <c r="L561" s="215"/>
      <c r="M561" s="215"/>
      <c r="N561" s="215"/>
      <c r="O561" s="215"/>
      <c r="P561" s="215"/>
      <c r="Q561" s="215"/>
      <c r="R561" s="215"/>
      <c r="S561" s="215"/>
      <c r="T561" s="215"/>
      <c r="U561" s="215"/>
      <c r="V561" s="150" t="str">
        <f>V205</f>
        <v>31/12/2012
VND</v>
      </c>
      <c r="W561" s="151"/>
      <c r="X561" s="151"/>
      <c r="Y561" s="151"/>
      <c r="Z561" s="151"/>
      <c r="AA561" s="151"/>
      <c r="AB561" s="143"/>
      <c r="AC561" s="150" t="str">
        <f>AC205</f>
        <v>30/6/2013
VND</v>
      </c>
      <c r="AD561" s="151"/>
      <c r="AE561" s="151"/>
      <c r="AF561" s="151"/>
      <c r="AG561" s="151"/>
      <c r="AH561" s="151"/>
      <c r="AI561" s="87"/>
      <c r="AJ561" s="100"/>
      <c r="AL561" s="215"/>
      <c r="AM561" s="215"/>
      <c r="AN561" s="215"/>
      <c r="AO561" s="215"/>
      <c r="AP561" s="215"/>
      <c r="AQ561" s="215"/>
      <c r="AR561" s="215"/>
      <c r="AS561" s="215"/>
      <c r="AT561" s="215"/>
      <c r="AU561" s="215"/>
      <c r="AV561" s="215"/>
      <c r="AW561" s="215"/>
      <c r="AX561" s="215"/>
      <c r="AY561" s="215"/>
      <c r="AZ561" s="215"/>
      <c r="BA561" s="215"/>
      <c r="BB561" s="215"/>
      <c r="BC561" s="215"/>
      <c r="BD561" s="150" t="str">
        <f>BD205</f>
        <v>30/06/2009            VND</v>
      </c>
      <c r="BE561" s="151"/>
      <c r="BF561" s="151"/>
      <c r="BG561" s="151"/>
      <c r="BH561" s="151"/>
      <c r="BI561" s="151"/>
      <c r="BJ561" s="143"/>
      <c r="BK561" s="150" t="str">
        <f>BK205</f>
        <v>01/01/2009            VND</v>
      </c>
      <c r="BL561" s="151"/>
      <c r="BM561" s="151"/>
      <c r="BN561" s="151"/>
      <c r="BO561" s="151"/>
      <c r="BP561" s="151"/>
      <c r="BQ561" s="152"/>
    </row>
    <row r="562" spans="1:69" ht="15" customHeight="1" outlineLevel="1">
      <c r="A562" s="87"/>
      <c r="C562" s="155" t="s">
        <v>814</v>
      </c>
      <c r="D562" s="215"/>
      <c r="E562" s="215"/>
      <c r="F562" s="215"/>
      <c r="G562" s="215"/>
      <c r="H562" s="215"/>
      <c r="I562" s="215"/>
      <c r="J562" s="215"/>
      <c r="K562" s="215"/>
      <c r="L562" s="215"/>
      <c r="M562" s="215"/>
      <c r="N562" s="215"/>
      <c r="O562" s="215"/>
      <c r="P562" s="215"/>
      <c r="Q562" s="215"/>
      <c r="R562" s="215"/>
      <c r="S562" s="215"/>
      <c r="T562" s="215"/>
      <c r="U562" s="215"/>
      <c r="V562" s="185">
        <v>1500000000</v>
      </c>
      <c r="W562" s="185"/>
      <c r="X562" s="185"/>
      <c r="Y562" s="185"/>
      <c r="Z562" s="185"/>
      <c r="AA562" s="185"/>
      <c r="AC562" s="185">
        <v>1500000000</v>
      </c>
      <c r="AD562" s="185"/>
      <c r="AE562" s="185"/>
      <c r="AF562" s="185"/>
      <c r="AG562" s="185"/>
      <c r="AH562" s="185"/>
      <c r="AI562" s="87"/>
      <c r="AJ562" s="100"/>
      <c r="AK562" s="155" t="s">
        <v>815</v>
      </c>
      <c r="AL562" s="215"/>
      <c r="AM562" s="215"/>
      <c r="AN562" s="215"/>
      <c r="AO562" s="215"/>
      <c r="AP562" s="215"/>
      <c r="AQ562" s="215"/>
      <c r="AR562" s="215"/>
      <c r="AS562" s="215"/>
      <c r="AT562" s="215"/>
      <c r="AU562" s="215"/>
      <c r="AV562" s="215"/>
      <c r="AW562" s="215"/>
      <c r="AX562" s="215"/>
      <c r="AY562" s="215"/>
      <c r="AZ562" s="215"/>
      <c r="BA562" s="215"/>
      <c r="BB562" s="215"/>
      <c r="BC562" s="215"/>
      <c r="BD562" s="185">
        <f>SUM(BD563:BI564)</f>
        <v>1500000000</v>
      </c>
      <c r="BE562" s="185"/>
      <c r="BF562" s="185"/>
      <c r="BG562" s="185"/>
      <c r="BH562" s="185"/>
      <c r="BI562" s="185"/>
      <c r="BK562" s="185" t="e">
        <f>SUM(BK563:BP564)</f>
        <v>#REF!</v>
      </c>
      <c r="BL562" s="185"/>
      <c r="BM562" s="185"/>
      <c r="BN562" s="185"/>
      <c r="BO562" s="185"/>
      <c r="BP562" s="185"/>
      <c r="BQ562" s="143"/>
    </row>
    <row r="563" spans="1:75" s="149" customFormat="1" ht="15" customHeight="1" outlineLevel="1">
      <c r="A563" s="186">
        <f>IF(B563&lt;&gt;"",COUNTIF($B$8:B563,"."),"")</f>
      </c>
      <c r="B563" s="187"/>
      <c r="D563" s="212" t="s">
        <v>816</v>
      </c>
      <c r="E563" s="242"/>
      <c r="F563" s="242"/>
      <c r="G563" s="242"/>
      <c r="H563" s="242"/>
      <c r="I563" s="242"/>
      <c r="J563" s="242"/>
      <c r="K563" s="242"/>
      <c r="L563" s="242"/>
      <c r="M563" s="242"/>
      <c r="N563" s="242"/>
      <c r="O563" s="242"/>
      <c r="P563" s="242"/>
      <c r="Q563" s="242"/>
      <c r="R563" s="242"/>
      <c r="S563" s="242"/>
      <c r="T563" s="242"/>
      <c r="U563" s="196"/>
      <c r="V563" s="196"/>
      <c r="W563" s="196"/>
      <c r="X563" s="196"/>
      <c r="Y563" s="196"/>
      <c r="Z563" s="196"/>
      <c r="AA563" s="196"/>
      <c r="AB563" s="195"/>
      <c r="AI563" s="186"/>
      <c r="AJ563" s="193"/>
      <c r="AL563" s="212" t="s">
        <v>817</v>
      </c>
      <c r="AM563" s="242"/>
      <c r="AN563" s="242"/>
      <c r="AO563" s="242"/>
      <c r="AP563" s="242"/>
      <c r="AQ563" s="242"/>
      <c r="AR563" s="242"/>
      <c r="AS563" s="242"/>
      <c r="AT563" s="242"/>
      <c r="AU563" s="242"/>
      <c r="AV563" s="242"/>
      <c r="AW563" s="242"/>
      <c r="AX563" s="242"/>
      <c r="AY563" s="242"/>
      <c r="AZ563" s="242"/>
      <c r="BA563" s="242"/>
      <c r="BB563" s="242"/>
      <c r="BC563" s="242"/>
      <c r="BD563" s="197">
        <f>U563</f>
        <v>0</v>
      </c>
      <c r="BE563" s="197"/>
      <c r="BF563" s="197"/>
      <c r="BG563" s="197"/>
      <c r="BH563" s="197"/>
      <c r="BI563" s="197"/>
      <c r="BJ563" s="195"/>
      <c r="BK563" s="197">
        <f>AC564</f>
        <v>1500000000</v>
      </c>
      <c r="BL563" s="197"/>
      <c r="BM563" s="197"/>
      <c r="BN563" s="197"/>
      <c r="BO563" s="197"/>
      <c r="BP563" s="197"/>
      <c r="BQ563" s="192"/>
      <c r="BR563" s="101"/>
      <c r="BS563" s="101"/>
      <c r="BT563" s="415"/>
      <c r="BU563" s="415"/>
      <c r="BV563" s="415"/>
      <c r="BW563" s="415"/>
    </row>
    <row r="564" spans="1:75" s="149" customFormat="1" ht="15" customHeight="1" outlineLevel="1">
      <c r="A564" s="186">
        <f>IF(B564&lt;&gt;"",COUNTIF($B$8:B564,"."),"")</f>
      </c>
      <c r="B564" s="187"/>
      <c r="D564" s="212" t="s">
        <v>818</v>
      </c>
      <c r="E564" s="242"/>
      <c r="F564" s="242"/>
      <c r="G564" s="242"/>
      <c r="H564" s="242"/>
      <c r="I564" s="242"/>
      <c r="J564" s="242"/>
      <c r="K564" s="242"/>
      <c r="L564" s="242"/>
      <c r="M564" s="242"/>
      <c r="N564" s="242"/>
      <c r="O564" s="242"/>
      <c r="P564" s="242"/>
      <c r="Q564" s="242"/>
      <c r="R564" s="242"/>
      <c r="S564" s="242"/>
      <c r="T564" s="242"/>
      <c r="U564" s="242"/>
      <c r="V564" s="197">
        <v>1500000000</v>
      </c>
      <c r="W564" s="197"/>
      <c r="X564" s="197"/>
      <c r="Y564" s="197"/>
      <c r="Z564" s="197"/>
      <c r="AA564" s="197"/>
      <c r="AB564" s="195"/>
      <c r="AC564" s="197">
        <v>1500000000</v>
      </c>
      <c r="AD564" s="197"/>
      <c r="AE564" s="197"/>
      <c r="AF564" s="197"/>
      <c r="AG564" s="197"/>
      <c r="AH564" s="197"/>
      <c r="AI564" s="186"/>
      <c r="AJ564" s="193"/>
      <c r="AL564" s="212" t="s">
        <v>819</v>
      </c>
      <c r="AM564" s="242"/>
      <c r="AN564" s="242"/>
      <c r="AO564" s="242"/>
      <c r="AP564" s="242"/>
      <c r="AQ564" s="242"/>
      <c r="AR564" s="242"/>
      <c r="AS564" s="242"/>
      <c r="AT564" s="242"/>
      <c r="AU564" s="242"/>
      <c r="AV564" s="242"/>
      <c r="AW564" s="242"/>
      <c r="AX564" s="242"/>
      <c r="AY564" s="242"/>
      <c r="AZ564" s="242"/>
      <c r="BA564" s="242"/>
      <c r="BB564" s="242"/>
      <c r="BC564" s="242"/>
      <c r="BD564" s="197">
        <f>V564</f>
        <v>1500000000</v>
      </c>
      <c r="BE564" s="197"/>
      <c r="BF564" s="197"/>
      <c r="BG564" s="197"/>
      <c r="BH564" s="197"/>
      <c r="BI564" s="197"/>
      <c r="BJ564" s="195"/>
      <c r="BK564" s="197" t="e">
        <f>#REF!</f>
        <v>#REF!</v>
      </c>
      <c r="BL564" s="197"/>
      <c r="BM564" s="197"/>
      <c r="BN564" s="197"/>
      <c r="BO564" s="197"/>
      <c r="BP564" s="197"/>
      <c r="BQ564" s="192"/>
      <c r="BR564" s="101"/>
      <c r="BS564" s="101"/>
      <c r="BT564" s="415"/>
      <c r="BU564" s="415"/>
      <c r="BV564" s="415"/>
      <c r="BW564" s="415"/>
    </row>
    <row r="565" spans="1:69" ht="15" customHeight="1" outlineLevel="1">
      <c r="A565" s="87"/>
      <c r="C565" s="135" t="s">
        <v>820</v>
      </c>
      <c r="D565" s="155"/>
      <c r="E565" s="215"/>
      <c r="F565" s="215"/>
      <c r="G565" s="215"/>
      <c r="H565" s="215"/>
      <c r="I565" s="215"/>
      <c r="J565" s="215"/>
      <c r="K565" s="215"/>
      <c r="L565" s="215"/>
      <c r="M565" s="215"/>
      <c r="N565" s="215"/>
      <c r="O565" s="215"/>
      <c r="P565" s="215"/>
      <c r="Q565" s="215"/>
      <c r="R565" s="215"/>
      <c r="S565" s="215"/>
      <c r="T565" s="215"/>
      <c r="U565" s="215"/>
      <c r="V565" s="185">
        <v>0</v>
      </c>
      <c r="W565" s="185"/>
      <c r="X565" s="185"/>
      <c r="Y565" s="185"/>
      <c r="Z565" s="185"/>
      <c r="AA565" s="185"/>
      <c r="AC565" s="185">
        <v>0</v>
      </c>
      <c r="AD565" s="185"/>
      <c r="AE565" s="185"/>
      <c r="AF565" s="185"/>
      <c r="AG565" s="185"/>
      <c r="AH565" s="185"/>
      <c r="AI565" s="87"/>
      <c r="AJ565" s="100"/>
      <c r="AK565" s="155" t="s">
        <v>821</v>
      </c>
      <c r="AL565" s="215"/>
      <c r="AM565" s="215"/>
      <c r="AN565" s="215"/>
      <c r="AO565" s="215"/>
      <c r="AP565" s="215"/>
      <c r="AQ565" s="215"/>
      <c r="AR565" s="215"/>
      <c r="AS565" s="215"/>
      <c r="AT565" s="215"/>
      <c r="AU565" s="215"/>
      <c r="AV565" s="215"/>
      <c r="AW565" s="215"/>
      <c r="AX565" s="215"/>
      <c r="AY565" s="215"/>
      <c r="AZ565" s="215"/>
      <c r="BA565" s="215"/>
      <c r="BB565" s="215"/>
      <c r="BC565" s="215"/>
      <c r="BD565" s="185">
        <f>V565</f>
        <v>0</v>
      </c>
      <c r="BE565" s="185"/>
      <c r="BF565" s="185"/>
      <c r="BG565" s="185"/>
      <c r="BH565" s="185"/>
      <c r="BI565" s="185"/>
      <c r="BK565" s="185">
        <f>AC565</f>
        <v>0</v>
      </c>
      <c r="BL565" s="185"/>
      <c r="BM565" s="185"/>
      <c r="BN565" s="185"/>
      <c r="BO565" s="185"/>
      <c r="BP565" s="185"/>
      <c r="BQ565" s="143"/>
    </row>
    <row r="566" spans="1:55" ht="7.5" customHeight="1" outlineLevel="1">
      <c r="A566" s="87">
        <f>IF(B566&lt;&gt;"",COUNTIF($B$8:B566,"."),"")</f>
      </c>
      <c r="C566" s="155"/>
      <c r="D566" s="215"/>
      <c r="E566" s="215"/>
      <c r="F566" s="215"/>
      <c r="G566" s="215"/>
      <c r="H566" s="215"/>
      <c r="I566" s="215"/>
      <c r="J566" s="215"/>
      <c r="K566" s="215"/>
      <c r="L566" s="215"/>
      <c r="M566" s="215"/>
      <c r="N566" s="215"/>
      <c r="O566" s="215"/>
      <c r="P566" s="215"/>
      <c r="Q566" s="215"/>
      <c r="R566" s="215"/>
      <c r="S566" s="215"/>
      <c r="T566" s="215"/>
      <c r="U566" s="215"/>
      <c r="AI566" s="87"/>
      <c r="AJ566" s="100"/>
      <c r="AK566" s="155"/>
      <c r="AL566" s="215"/>
      <c r="AM566" s="215"/>
      <c r="AN566" s="215"/>
      <c r="AO566" s="215"/>
      <c r="AP566" s="215"/>
      <c r="AQ566" s="215"/>
      <c r="AR566" s="215"/>
      <c r="AS566" s="215"/>
      <c r="AT566" s="215"/>
      <c r="AU566" s="215"/>
      <c r="AV566" s="215"/>
      <c r="AW566" s="215"/>
      <c r="AX566" s="215"/>
      <c r="AY566" s="215"/>
      <c r="AZ566" s="215"/>
      <c r="BA566" s="215"/>
      <c r="BB566" s="215"/>
      <c r="BC566" s="215"/>
    </row>
    <row r="567" spans="1:75" s="162" customFormat="1" ht="15" customHeight="1" outlineLevel="1" thickBot="1">
      <c r="A567" s="87">
        <f>IF(B567&lt;&gt;"",COUNTIF($B$8:B567,"."),"")</f>
      </c>
      <c r="B567" s="134"/>
      <c r="C567" s="161" t="s">
        <v>504</v>
      </c>
      <c r="D567" s="221"/>
      <c r="E567" s="221"/>
      <c r="F567" s="221"/>
      <c r="G567" s="221"/>
      <c r="H567" s="221"/>
      <c r="I567" s="221"/>
      <c r="J567" s="221"/>
      <c r="K567" s="221"/>
      <c r="L567" s="221"/>
      <c r="M567" s="221"/>
      <c r="N567" s="221"/>
      <c r="O567" s="221"/>
      <c r="P567" s="221"/>
      <c r="Q567" s="221"/>
      <c r="R567" s="221"/>
      <c r="S567" s="221"/>
      <c r="T567" s="221"/>
      <c r="U567" s="221"/>
      <c r="V567" s="163">
        <f>V562+V565</f>
        <v>1500000000</v>
      </c>
      <c r="W567" s="163"/>
      <c r="X567" s="163"/>
      <c r="Y567" s="163"/>
      <c r="Z567" s="163"/>
      <c r="AA567" s="163"/>
      <c r="AB567" s="137"/>
      <c r="AC567" s="163">
        <f>AC562+AC565</f>
        <v>1500000000</v>
      </c>
      <c r="AD567" s="163"/>
      <c r="AE567" s="163"/>
      <c r="AF567" s="163"/>
      <c r="AG567" s="163"/>
      <c r="AH567" s="163"/>
      <c r="AI567" s="87"/>
      <c r="AJ567" s="100"/>
      <c r="AK567" s="161" t="s">
        <v>505</v>
      </c>
      <c r="AL567" s="221"/>
      <c r="AM567" s="221"/>
      <c r="AN567" s="221"/>
      <c r="AO567" s="221"/>
      <c r="AP567" s="221"/>
      <c r="AQ567" s="221"/>
      <c r="AR567" s="221"/>
      <c r="AS567" s="221"/>
      <c r="AT567" s="221"/>
      <c r="AU567" s="221"/>
      <c r="AV567" s="221"/>
      <c r="AW567" s="221"/>
      <c r="AX567" s="221"/>
      <c r="AY567" s="221"/>
      <c r="AZ567" s="221"/>
      <c r="BA567" s="221"/>
      <c r="BB567" s="221"/>
      <c r="BC567" s="221"/>
      <c r="BD567" s="163">
        <f>BD562+BD565</f>
        <v>1500000000</v>
      </c>
      <c r="BE567" s="163"/>
      <c r="BF567" s="163"/>
      <c r="BG567" s="163"/>
      <c r="BH567" s="163"/>
      <c r="BI567" s="163"/>
      <c r="BJ567" s="137"/>
      <c r="BK567" s="163" t="e">
        <f>BK562+BK565</f>
        <v>#REF!</v>
      </c>
      <c r="BL567" s="163"/>
      <c r="BM567" s="163"/>
      <c r="BN567" s="163"/>
      <c r="BO567" s="163"/>
      <c r="BP567" s="163"/>
      <c r="BQ567" s="137"/>
      <c r="BR567" s="101"/>
      <c r="BS567" s="101"/>
      <c r="BT567" s="137"/>
      <c r="BU567" s="137"/>
      <c r="BV567" s="137"/>
      <c r="BW567" s="137"/>
    </row>
    <row r="568" spans="1:75" s="162" customFormat="1" ht="15" customHeight="1" hidden="1" outlineLevel="1" thickTop="1">
      <c r="A568" s="87">
        <f>IF(B568&lt;&gt;"",COUNTIF($B$8:B568,"."),"")</f>
      </c>
      <c r="B568" s="134"/>
      <c r="C568" s="161"/>
      <c r="D568" s="221"/>
      <c r="E568" s="221"/>
      <c r="F568" s="221"/>
      <c r="G568" s="221"/>
      <c r="H568" s="221"/>
      <c r="I568" s="221"/>
      <c r="J568" s="221"/>
      <c r="K568" s="221"/>
      <c r="L568" s="221"/>
      <c r="M568" s="221"/>
      <c r="N568" s="221"/>
      <c r="O568" s="221"/>
      <c r="P568" s="221"/>
      <c r="Q568" s="221"/>
      <c r="R568" s="221"/>
      <c r="S568" s="221"/>
      <c r="T568" s="221"/>
      <c r="U568" s="221"/>
      <c r="V568" s="137"/>
      <c r="W568" s="137"/>
      <c r="X568" s="137"/>
      <c r="Y568" s="137"/>
      <c r="Z568" s="137"/>
      <c r="AA568" s="137"/>
      <c r="AB568" s="137"/>
      <c r="AC568" s="137"/>
      <c r="AD568" s="137"/>
      <c r="AE568" s="137"/>
      <c r="AF568" s="137"/>
      <c r="AG568" s="137"/>
      <c r="AH568" s="137"/>
      <c r="AI568" s="87"/>
      <c r="AJ568" s="100"/>
      <c r="AK568" s="161"/>
      <c r="AL568" s="221"/>
      <c r="AM568" s="221"/>
      <c r="AN568" s="221"/>
      <c r="AO568" s="221"/>
      <c r="AP568" s="221"/>
      <c r="AQ568" s="221"/>
      <c r="AR568" s="221"/>
      <c r="AS568" s="221"/>
      <c r="AT568" s="221"/>
      <c r="AU568" s="221"/>
      <c r="AV568" s="221"/>
      <c r="AW568" s="221"/>
      <c r="AX568" s="221"/>
      <c r="AY568" s="221"/>
      <c r="AZ568" s="221"/>
      <c r="BA568" s="221"/>
      <c r="BB568" s="221"/>
      <c r="BC568" s="221"/>
      <c r="BD568" s="137"/>
      <c r="BE568" s="137"/>
      <c r="BF568" s="137"/>
      <c r="BG568" s="137"/>
      <c r="BH568" s="137"/>
      <c r="BI568" s="137"/>
      <c r="BJ568" s="137"/>
      <c r="BK568" s="137"/>
      <c r="BL568" s="137"/>
      <c r="BM568" s="137"/>
      <c r="BN568" s="137"/>
      <c r="BO568" s="137"/>
      <c r="BP568" s="137"/>
      <c r="BQ568" s="137"/>
      <c r="BR568" s="101"/>
      <c r="BS568" s="101"/>
      <c r="BT568" s="137"/>
      <c r="BU568" s="137"/>
      <c r="BV568" s="137"/>
      <c r="BW568" s="137"/>
    </row>
    <row r="569" spans="1:75" ht="15" customHeight="1" hidden="1" outlineLevel="1">
      <c r="A569" s="87">
        <f>IF(B569&lt;&gt;"",COUNTIF($B$8:B569,"."),"")</f>
      </c>
      <c r="B569" s="135"/>
      <c r="C569" s="433" t="s">
        <v>822</v>
      </c>
      <c r="D569" s="215"/>
      <c r="E569" s="215"/>
      <c r="F569" s="215"/>
      <c r="G569" s="215"/>
      <c r="H569" s="215"/>
      <c r="I569" s="215"/>
      <c r="J569" s="215"/>
      <c r="K569" s="215"/>
      <c r="L569" s="215"/>
      <c r="M569" s="215"/>
      <c r="N569" s="215"/>
      <c r="O569" s="215"/>
      <c r="P569" s="215"/>
      <c r="Q569" s="215"/>
      <c r="R569" s="215"/>
      <c r="S569" s="215"/>
      <c r="T569" s="215"/>
      <c r="U569" s="136"/>
      <c r="AH569" s="192" t="s">
        <v>618</v>
      </c>
      <c r="AI569" s="87"/>
      <c r="AJ569" s="100"/>
      <c r="AK569" s="433" t="s">
        <v>815</v>
      </c>
      <c r="AL569" s="215"/>
      <c r="AM569" s="215"/>
      <c r="AN569" s="215"/>
      <c r="AO569" s="215"/>
      <c r="AP569" s="215"/>
      <c r="AQ569" s="215"/>
      <c r="AR569" s="215"/>
      <c r="AS569" s="215"/>
      <c r="AT569" s="215"/>
      <c r="AU569" s="215"/>
      <c r="AV569" s="215"/>
      <c r="AW569" s="215"/>
      <c r="AX569" s="215"/>
      <c r="AY569" s="215"/>
      <c r="AZ569" s="215"/>
      <c r="BA569" s="215"/>
      <c r="BB569" s="215"/>
      <c r="BC569" s="136"/>
      <c r="BP569" s="192" t="s">
        <v>619</v>
      </c>
      <c r="BW569" s="162"/>
    </row>
    <row r="570" spans="1:74" s="434" customFormat="1" ht="39.75" customHeight="1" hidden="1" outlineLevel="1">
      <c r="A570" s="87">
        <f>IF(B570&lt;&gt;"",COUNTIF($B$8:B570,"."),"")</f>
      </c>
      <c r="C570" s="446" t="s">
        <v>823</v>
      </c>
      <c r="D570" s="446"/>
      <c r="E570" s="446"/>
      <c r="F570" s="446"/>
      <c r="G570" s="446"/>
      <c r="H570" s="446"/>
      <c r="I570" s="446"/>
      <c r="J570" s="446"/>
      <c r="K570" s="447" t="s">
        <v>824</v>
      </c>
      <c r="L570" s="447"/>
      <c r="M570" s="447"/>
      <c r="N570" s="447"/>
      <c r="O570" s="447" t="s">
        <v>825</v>
      </c>
      <c r="P570" s="447"/>
      <c r="Q570" s="447"/>
      <c r="R570" s="447"/>
      <c r="S570" s="436" t="s">
        <v>826</v>
      </c>
      <c r="T570" s="436"/>
      <c r="U570" s="436"/>
      <c r="V570" s="436"/>
      <c r="W570" s="436"/>
      <c r="X570" s="436"/>
      <c r="Y570" s="436" t="s">
        <v>827</v>
      </c>
      <c r="Z570" s="436"/>
      <c r="AA570" s="436"/>
      <c r="AB570" s="436"/>
      <c r="AC570" s="436"/>
      <c r="AD570" s="436"/>
      <c r="AE570" s="436" t="s">
        <v>828</v>
      </c>
      <c r="AF570" s="436"/>
      <c r="AG570" s="436"/>
      <c r="AH570" s="436"/>
      <c r="AI570" s="87"/>
      <c r="AJ570" s="100"/>
      <c r="AK570" s="446" t="s">
        <v>829</v>
      </c>
      <c r="AL570" s="446"/>
      <c r="AM570" s="446"/>
      <c r="AN570" s="446"/>
      <c r="AO570" s="446"/>
      <c r="AP570" s="446"/>
      <c r="AQ570" s="446"/>
      <c r="AR570" s="446"/>
      <c r="AS570" s="446"/>
      <c r="AT570" s="446"/>
      <c r="AU570" s="447" t="s">
        <v>830</v>
      </c>
      <c r="AV570" s="447"/>
      <c r="AW570" s="447"/>
      <c r="AX570" s="447"/>
      <c r="AY570" s="447" t="s">
        <v>831</v>
      </c>
      <c r="AZ570" s="447"/>
      <c r="BA570" s="447"/>
      <c r="BB570" s="447"/>
      <c r="BC570" s="436" t="s">
        <v>505</v>
      </c>
      <c r="BD570" s="436"/>
      <c r="BE570" s="436"/>
      <c r="BF570" s="436"/>
      <c r="BG570" s="436"/>
      <c r="BH570" s="436" t="s">
        <v>832</v>
      </c>
      <c r="BI570" s="436"/>
      <c r="BJ570" s="436"/>
      <c r="BK570" s="436"/>
      <c r="BL570" s="436"/>
      <c r="BM570" s="436" t="s">
        <v>833</v>
      </c>
      <c r="BN570" s="436"/>
      <c r="BO570" s="436"/>
      <c r="BP570" s="436"/>
      <c r="BQ570" s="437"/>
      <c r="BR570" s="101"/>
      <c r="BS570" s="101"/>
      <c r="BT570" s="99"/>
      <c r="BU570" s="99"/>
      <c r="BV570" s="99"/>
    </row>
    <row r="571" spans="1:74" s="434" customFormat="1" ht="30" customHeight="1" hidden="1" outlineLevel="1">
      <c r="A571" s="87"/>
      <c r="C571" s="448" t="s">
        <v>834</v>
      </c>
      <c r="D571" s="448"/>
      <c r="E571" s="448"/>
      <c r="F571" s="448"/>
      <c r="G571" s="448"/>
      <c r="H571" s="448"/>
      <c r="I571" s="448"/>
      <c r="J571" s="448"/>
      <c r="K571" s="449"/>
      <c r="L571" s="449"/>
      <c r="M571" s="449"/>
      <c r="N571" s="449"/>
      <c r="O571" s="449"/>
      <c r="P571" s="449"/>
      <c r="Q571" s="449"/>
      <c r="R571" s="449"/>
      <c r="S571" s="437"/>
      <c r="T571" s="437"/>
      <c r="U571" s="437"/>
      <c r="V571" s="437"/>
      <c r="W571" s="437"/>
      <c r="X571" s="437"/>
      <c r="Y571" s="437"/>
      <c r="Z571" s="437"/>
      <c r="AA571" s="437"/>
      <c r="AB571" s="437"/>
      <c r="AC571" s="437"/>
      <c r="AD571" s="437"/>
      <c r="AE571" s="437"/>
      <c r="AF571" s="437"/>
      <c r="AG571" s="437"/>
      <c r="AH571" s="437"/>
      <c r="AI571" s="87"/>
      <c r="AJ571" s="100"/>
      <c r="AK571" s="450"/>
      <c r="AL571" s="450"/>
      <c r="AM571" s="450"/>
      <c r="AN571" s="450"/>
      <c r="AO571" s="450"/>
      <c r="AP571" s="450"/>
      <c r="AQ571" s="450"/>
      <c r="AR571" s="450"/>
      <c r="AS571" s="450"/>
      <c r="AT571" s="450"/>
      <c r="AU571" s="449"/>
      <c r="AV571" s="449"/>
      <c r="AW571" s="449"/>
      <c r="AX571" s="449"/>
      <c r="AY571" s="449"/>
      <c r="AZ571" s="449"/>
      <c r="BA571" s="449"/>
      <c r="BB571" s="449"/>
      <c r="BC571" s="437"/>
      <c r="BD571" s="437"/>
      <c r="BE571" s="437"/>
      <c r="BF571" s="437"/>
      <c r="BG571" s="437"/>
      <c r="BH571" s="437"/>
      <c r="BI571" s="437"/>
      <c r="BJ571" s="437"/>
      <c r="BK571" s="437"/>
      <c r="BL571" s="437"/>
      <c r="BM571" s="437"/>
      <c r="BN571" s="437"/>
      <c r="BO571" s="437"/>
      <c r="BP571" s="437"/>
      <c r="BQ571" s="437"/>
      <c r="BR571" s="101"/>
      <c r="BS571" s="101"/>
      <c r="BT571" s="99"/>
      <c r="BU571" s="99"/>
      <c r="BV571" s="99"/>
    </row>
    <row r="572" spans="1:74" s="434" customFormat="1" ht="30" customHeight="1" hidden="1" outlineLevel="1">
      <c r="A572" s="87"/>
      <c r="C572" s="451" t="s">
        <v>835</v>
      </c>
      <c r="D572" s="451"/>
      <c r="E572" s="451"/>
      <c r="F572" s="451"/>
      <c r="G572" s="451"/>
      <c r="H572" s="451"/>
      <c r="I572" s="451"/>
      <c r="J572" s="451"/>
      <c r="K572" s="452">
        <v>0.01</v>
      </c>
      <c r="L572" s="453"/>
      <c r="M572" s="453"/>
      <c r="N572" s="453"/>
      <c r="O572" s="453" t="s">
        <v>836</v>
      </c>
      <c r="P572" s="453"/>
      <c r="Q572" s="453"/>
      <c r="R572" s="453"/>
      <c r="S572" s="454">
        <v>9800000000</v>
      </c>
      <c r="T572" s="454"/>
      <c r="U572" s="454"/>
      <c r="V572" s="454"/>
      <c r="W572" s="454"/>
      <c r="X572" s="454"/>
      <c r="Y572" s="454">
        <f>S572</f>
        <v>9800000000</v>
      </c>
      <c r="Z572" s="454"/>
      <c r="AA572" s="454"/>
      <c r="AB572" s="454"/>
      <c r="AC572" s="454"/>
      <c r="AD572" s="454"/>
      <c r="AE572" s="454"/>
      <c r="AF572" s="454"/>
      <c r="AG572" s="454"/>
      <c r="AH572" s="454"/>
      <c r="AI572" s="87"/>
      <c r="AJ572" s="100"/>
      <c r="AK572" s="450"/>
      <c r="AL572" s="450"/>
      <c r="AM572" s="450"/>
      <c r="AN572" s="450"/>
      <c r="AO572" s="450"/>
      <c r="AP572" s="450"/>
      <c r="AQ572" s="450"/>
      <c r="AR572" s="450"/>
      <c r="AS572" s="450"/>
      <c r="AT572" s="450"/>
      <c r="AU572" s="449"/>
      <c r="AV572" s="449"/>
      <c r="AW572" s="449"/>
      <c r="AX572" s="449"/>
      <c r="AY572" s="449"/>
      <c r="AZ572" s="449"/>
      <c r="BA572" s="449"/>
      <c r="BB572" s="449"/>
      <c r="BC572" s="437"/>
      <c r="BD572" s="437"/>
      <c r="BE572" s="437"/>
      <c r="BF572" s="437"/>
      <c r="BG572" s="437"/>
      <c r="BH572" s="437"/>
      <c r="BI572" s="437"/>
      <c r="BJ572" s="437"/>
      <c r="BK572" s="437"/>
      <c r="BL572" s="437"/>
      <c r="BM572" s="437"/>
      <c r="BN572" s="437"/>
      <c r="BO572" s="437"/>
      <c r="BP572" s="437"/>
      <c r="BQ572" s="437"/>
      <c r="BR572" s="101"/>
      <c r="BS572" s="101"/>
      <c r="BT572" s="99"/>
      <c r="BU572" s="99"/>
      <c r="BV572" s="99"/>
    </row>
    <row r="573" spans="1:74" s="434" customFormat="1" ht="20.25" customHeight="1" hidden="1" outlineLevel="1">
      <c r="A573" s="87"/>
      <c r="C573" s="455" t="s">
        <v>837</v>
      </c>
      <c r="D573" s="455"/>
      <c r="E573" s="455"/>
      <c r="F573" s="455"/>
      <c r="G573" s="455"/>
      <c r="H573" s="455"/>
      <c r="I573" s="455"/>
      <c r="J573" s="455"/>
      <c r="K573" s="449"/>
      <c r="L573" s="449"/>
      <c r="M573" s="449"/>
      <c r="N573" s="449"/>
      <c r="O573" s="449"/>
      <c r="P573" s="449"/>
      <c r="Q573" s="449"/>
      <c r="R573" s="449"/>
      <c r="S573" s="437"/>
      <c r="T573" s="437"/>
      <c r="U573" s="437"/>
      <c r="V573" s="437"/>
      <c r="W573" s="437"/>
      <c r="X573" s="437"/>
      <c r="Y573" s="437"/>
      <c r="Z573" s="437"/>
      <c r="AA573" s="437"/>
      <c r="AB573" s="437"/>
      <c r="AC573" s="437"/>
      <c r="AD573" s="437"/>
      <c r="AE573" s="437"/>
      <c r="AF573" s="437"/>
      <c r="AG573" s="437"/>
      <c r="AH573" s="437"/>
      <c r="AI573" s="87"/>
      <c r="AJ573" s="100"/>
      <c r="AK573" s="450"/>
      <c r="AL573" s="450"/>
      <c r="AM573" s="450"/>
      <c r="AN573" s="450"/>
      <c r="AO573" s="450"/>
      <c r="AP573" s="450"/>
      <c r="AQ573" s="450"/>
      <c r="AR573" s="450"/>
      <c r="AS573" s="450"/>
      <c r="AT573" s="450"/>
      <c r="AU573" s="449"/>
      <c r="AV573" s="449"/>
      <c r="AW573" s="449"/>
      <c r="AX573" s="449"/>
      <c r="AY573" s="449"/>
      <c r="AZ573" s="449"/>
      <c r="BA573" s="449"/>
      <c r="BB573" s="449"/>
      <c r="BC573" s="437"/>
      <c r="BD573" s="437"/>
      <c r="BE573" s="437"/>
      <c r="BF573" s="437"/>
      <c r="BG573" s="437"/>
      <c r="BH573" s="437"/>
      <c r="BI573" s="437"/>
      <c r="BJ573" s="437"/>
      <c r="BK573" s="437"/>
      <c r="BL573" s="437"/>
      <c r="BM573" s="437"/>
      <c r="BN573" s="437"/>
      <c r="BO573" s="437"/>
      <c r="BP573" s="437"/>
      <c r="BQ573" s="437"/>
      <c r="BR573" s="101"/>
      <c r="BS573" s="101"/>
      <c r="BT573" s="99"/>
      <c r="BU573" s="99"/>
      <c r="BV573" s="99"/>
    </row>
    <row r="574" spans="1:74" s="434" customFormat="1" ht="30" customHeight="1" hidden="1" outlineLevel="1">
      <c r="A574" s="87"/>
      <c r="C574" s="451" t="s">
        <v>838</v>
      </c>
      <c r="D574" s="451"/>
      <c r="E574" s="451"/>
      <c r="F574" s="451"/>
      <c r="G574" s="451"/>
      <c r="H574" s="451"/>
      <c r="I574" s="451"/>
      <c r="J574" s="451"/>
      <c r="K574" s="452">
        <v>0.01</v>
      </c>
      <c r="L574" s="453"/>
      <c r="M574" s="453"/>
      <c r="N574" s="453"/>
      <c r="O574" s="453" t="s">
        <v>839</v>
      </c>
      <c r="P574" s="453"/>
      <c r="Q574" s="453"/>
      <c r="R574" s="453"/>
      <c r="S574" s="454">
        <v>40000000000</v>
      </c>
      <c r="T574" s="454"/>
      <c r="U574" s="454"/>
      <c r="V574" s="454"/>
      <c r="W574" s="454"/>
      <c r="X574" s="454"/>
      <c r="Y574" s="454">
        <f>S574</f>
        <v>40000000000</v>
      </c>
      <c r="Z574" s="454"/>
      <c r="AA574" s="454"/>
      <c r="AB574" s="454"/>
      <c r="AC574" s="454"/>
      <c r="AD574" s="454"/>
      <c r="AE574" s="454"/>
      <c r="AF574" s="454"/>
      <c r="AG574" s="454"/>
      <c r="AH574" s="454"/>
      <c r="AI574" s="87"/>
      <c r="AJ574" s="100"/>
      <c r="AK574" s="450"/>
      <c r="AL574" s="450"/>
      <c r="AM574" s="450"/>
      <c r="AN574" s="450"/>
      <c r="AO574" s="450"/>
      <c r="AP574" s="450"/>
      <c r="AQ574" s="450"/>
      <c r="AR574" s="450"/>
      <c r="AS574" s="450"/>
      <c r="AT574" s="450"/>
      <c r="AU574" s="449"/>
      <c r="AV574" s="449"/>
      <c r="AW574" s="449"/>
      <c r="AX574" s="449"/>
      <c r="AY574" s="449"/>
      <c r="AZ574" s="449"/>
      <c r="BA574" s="449"/>
      <c r="BB574" s="449"/>
      <c r="BC574" s="437"/>
      <c r="BD574" s="437"/>
      <c r="BE574" s="437"/>
      <c r="BF574" s="437"/>
      <c r="BG574" s="437"/>
      <c r="BH574" s="437"/>
      <c r="BI574" s="437"/>
      <c r="BJ574" s="437"/>
      <c r="BK574" s="437"/>
      <c r="BL574" s="437"/>
      <c r="BM574" s="437"/>
      <c r="BN574" s="437"/>
      <c r="BO574" s="437"/>
      <c r="BP574" s="437"/>
      <c r="BQ574" s="437"/>
      <c r="BR574" s="101"/>
      <c r="BS574" s="101"/>
      <c r="BT574" s="99"/>
      <c r="BU574" s="99"/>
      <c r="BV574" s="99"/>
    </row>
    <row r="575" spans="1:74" s="434" customFormat="1" ht="30" customHeight="1" hidden="1" outlineLevel="1">
      <c r="A575" s="87"/>
      <c r="C575" s="455" t="s">
        <v>840</v>
      </c>
      <c r="D575" s="455"/>
      <c r="E575" s="455"/>
      <c r="F575" s="455"/>
      <c r="G575" s="455"/>
      <c r="H575" s="455"/>
      <c r="I575" s="455"/>
      <c r="J575" s="455"/>
      <c r="K575" s="230"/>
      <c r="L575" s="230"/>
      <c r="M575" s="230"/>
      <c r="N575" s="230"/>
      <c r="O575" s="230"/>
      <c r="P575" s="230"/>
      <c r="Q575" s="230"/>
      <c r="R575" s="230"/>
      <c r="S575" s="456"/>
      <c r="T575" s="456"/>
      <c r="U575" s="456"/>
      <c r="V575" s="456"/>
      <c r="W575" s="456"/>
      <c r="X575" s="456"/>
      <c r="Y575" s="456"/>
      <c r="Z575" s="456"/>
      <c r="AA575" s="456"/>
      <c r="AB575" s="456"/>
      <c r="AC575" s="456"/>
      <c r="AD575" s="456"/>
      <c r="AE575" s="456"/>
      <c r="AF575" s="456"/>
      <c r="AG575" s="456"/>
      <c r="AH575" s="456"/>
      <c r="AI575" s="87"/>
      <c r="AJ575" s="100"/>
      <c r="AK575" s="450"/>
      <c r="AL575" s="450"/>
      <c r="AM575" s="450"/>
      <c r="AN575" s="450"/>
      <c r="AO575" s="450"/>
      <c r="AP575" s="450"/>
      <c r="AQ575" s="450"/>
      <c r="AR575" s="450"/>
      <c r="AS575" s="450"/>
      <c r="AT575" s="450"/>
      <c r="AU575" s="449"/>
      <c r="AV575" s="449"/>
      <c r="AW575" s="449"/>
      <c r="AX575" s="449"/>
      <c r="AY575" s="449"/>
      <c r="AZ575" s="449"/>
      <c r="BA575" s="449"/>
      <c r="BB575" s="449"/>
      <c r="BC575" s="437"/>
      <c r="BD575" s="437"/>
      <c r="BE575" s="437"/>
      <c r="BF575" s="437"/>
      <c r="BG575" s="437"/>
      <c r="BH575" s="437"/>
      <c r="BI575" s="437"/>
      <c r="BJ575" s="437"/>
      <c r="BK575" s="437"/>
      <c r="BL575" s="437"/>
      <c r="BM575" s="437"/>
      <c r="BN575" s="437"/>
      <c r="BO575" s="437"/>
      <c r="BP575" s="437"/>
      <c r="BQ575" s="437"/>
      <c r="BR575" s="101"/>
      <c r="BS575" s="101"/>
      <c r="BT575" s="99"/>
      <c r="BU575" s="99"/>
      <c r="BV575" s="99"/>
    </row>
    <row r="576" spans="1:74" s="434" customFormat="1" ht="30" customHeight="1" hidden="1" outlineLevel="1">
      <c r="A576" s="87"/>
      <c r="C576" s="451" t="s">
        <v>841</v>
      </c>
      <c r="D576" s="451"/>
      <c r="E576" s="451"/>
      <c r="F576" s="451"/>
      <c r="G576" s="451"/>
      <c r="H576" s="451"/>
      <c r="I576" s="451"/>
      <c r="J576" s="451"/>
      <c r="K576" s="452">
        <v>0.01</v>
      </c>
      <c r="L576" s="453"/>
      <c r="M576" s="453"/>
      <c r="N576" s="453"/>
      <c r="O576" s="453" t="s">
        <v>842</v>
      </c>
      <c r="P576" s="453"/>
      <c r="Q576" s="453"/>
      <c r="R576" s="453"/>
      <c r="S576" s="454">
        <v>10000000000</v>
      </c>
      <c r="T576" s="454"/>
      <c r="U576" s="454"/>
      <c r="V576" s="454"/>
      <c r="W576" s="454"/>
      <c r="X576" s="454"/>
      <c r="Y576" s="454">
        <v>6500000000</v>
      </c>
      <c r="Z576" s="454"/>
      <c r="AA576" s="454"/>
      <c r="AB576" s="454"/>
      <c r="AC576" s="454"/>
      <c r="AD576" s="454"/>
      <c r="AE576" s="454"/>
      <c r="AF576" s="454"/>
      <c r="AG576" s="454"/>
      <c r="AH576" s="454"/>
      <c r="AI576" s="87"/>
      <c r="AJ576" s="100"/>
      <c r="AK576" s="450"/>
      <c r="AL576" s="450"/>
      <c r="AM576" s="450"/>
      <c r="AN576" s="450"/>
      <c r="AO576" s="450"/>
      <c r="AP576" s="450"/>
      <c r="AQ576" s="450"/>
      <c r="AR576" s="450"/>
      <c r="AS576" s="450"/>
      <c r="AT576" s="450"/>
      <c r="AU576" s="449"/>
      <c r="AV576" s="449"/>
      <c r="AW576" s="449"/>
      <c r="AX576" s="449"/>
      <c r="AY576" s="449"/>
      <c r="AZ576" s="449"/>
      <c r="BA576" s="449"/>
      <c r="BB576" s="449"/>
      <c r="BC576" s="437"/>
      <c r="BD576" s="437"/>
      <c r="BE576" s="437"/>
      <c r="BF576" s="437"/>
      <c r="BG576" s="437"/>
      <c r="BH576" s="437"/>
      <c r="BI576" s="437"/>
      <c r="BJ576" s="437"/>
      <c r="BK576" s="437"/>
      <c r="BL576" s="437"/>
      <c r="BM576" s="437"/>
      <c r="BN576" s="437"/>
      <c r="BO576" s="437"/>
      <c r="BP576" s="437"/>
      <c r="BQ576" s="437"/>
      <c r="BR576" s="101"/>
      <c r="BS576" s="101"/>
      <c r="BT576" s="99"/>
      <c r="BU576" s="99"/>
      <c r="BV576" s="99"/>
    </row>
    <row r="577" spans="1:74" s="434" customFormat="1" ht="30" customHeight="1" hidden="1" outlineLevel="1">
      <c r="A577" s="87"/>
      <c r="C577" s="451" t="s">
        <v>843</v>
      </c>
      <c r="D577" s="451"/>
      <c r="E577" s="451"/>
      <c r="F577" s="451"/>
      <c r="G577" s="451"/>
      <c r="H577" s="451"/>
      <c r="I577" s="451"/>
      <c r="J577" s="451"/>
      <c r="K577" s="452">
        <v>0.01</v>
      </c>
      <c r="L577" s="453"/>
      <c r="M577" s="453"/>
      <c r="N577" s="453"/>
      <c r="O577" s="453" t="s">
        <v>842</v>
      </c>
      <c r="P577" s="453"/>
      <c r="Q577" s="453"/>
      <c r="R577" s="453"/>
      <c r="S577" s="454">
        <v>1000000000</v>
      </c>
      <c r="T577" s="454"/>
      <c r="U577" s="454"/>
      <c r="V577" s="454"/>
      <c r="W577" s="454"/>
      <c r="X577" s="454"/>
      <c r="Y577" s="454">
        <f>S577</f>
        <v>1000000000</v>
      </c>
      <c r="Z577" s="454"/>
      <c r="AA577" s="454"/>
      <c r="AB577" s="454"/>
      <c r="AC577" s="454"/>
      <c r="AD577" s="454"/>
      <c r="AE577" s="454"/>
      <c r="AF577" s="454"/>
      <c r="AG577" s="454"/>
      <c r="AH577" s="454"/>
      <c r="AI577" s="87"/>
      <c r="AJ577" s="100"/>
      <c r="AK577" s="450"/>
      <c r="AL577" s="450"/>
      <c r="AM577" s="450"/>
      <c r="AN577" s="450"/>
      <c r="AO577" s="450"/>
      <c r="AP577" s="450"/>
      <c r="AQ577" s="450"/>
      <c r="AR577" s="450"/>
      <c r="AS577" s="450"/>
      <c r="AT577" s="450"/>
      <c r="AU577" s="449"/>
      <c r="AV577" s="449"/>
      <c r="AW577" s="449"/>
      <c r="AX577" s="449"/>
      <c r="AY577" s="449"/>
      <c r="AZ577" s="449"/>
      <c r="BA577" s="449"/>
      <c r="BB577" s="449"/>
      <c r="BC577" s="437"/>
      <c r="BD577" s="437"/>
      <c r="BE577" s="437"/>
      <c r="BF577" s="437"/>
      <c r="BG577" s="437"/>
      <c r="BH577" s="437"/>
      <c r="BI577" s="437"/>
      <c r="BJ577" s="437"/>
      <c r="BK577" s="437"/>
      <c r="BL577" s="437"/>
      <c r="BM577" s="437"/>
      <c r="BN577" s="437"/>
      <c r="BO577" s="437"/>
      <c r="BP577" s="437"/>
      <c r="BQ577" s="437"/>
      <c r="BR577" s="101"/>
      <c r="BS577" s="101"/>
      <c r="BT577" s="99"/>
      <c r="BU577" s="99"/>
      <c r="BV577" s="99"/>
    </row>
    <row r="578" spans="1:74" s="434" customFormat="1" ht="30" customHeight="1" hidden="1" outlineLevel="1">
      <c r="A578" s="87"/>
      <c r="C578" s="455" t="s">
        <v>844</v>
      </c>
      <c r="D578" s="455"/>
      <c r="E578" s="455"/>
      <c r="F578" s="455"/>
      <c r="G578" s="455"/>
      <c r="H578" s="455"/>
      <c r="I578" s="455"/>
      <c r="J578" s="455"/>
      <c r="K578" s="453"/>
      <c r="L578" s="453"/>
      <c r="M578" s="453"/>
      <c r="N578" s="453"/>
      <c r="O578" s="453"/>
      <c r="P578" s="453"/>
      <c r="Q578" s="453"/>
      <c r="R578" s="453"/>
      <c r="S578" s="454"/>
      <c r="T578" s="454"/>
      <c r="U578" s="454"/>
      <c r="V578" s="454"/>
      <c r="W578" s="454"/>
      <c r="X578" s="454"/>
      <c r="Y578" s="454"/>
      <c r="Z578" s="454"/>
      <c r="AA578" s="454"/>
      <c r="AB578" s="454"/>
      <c r="AC578" s="454"/>
      <c r="AD578" s="454"/>
      <c r="AE578" s="454"/>
      <c r="AF578" s="454"/>
      <c r="AG578" s="454"/>
      <c r="AH578" s="454"/>
      <c r="AI578" s="87"/>
      <c r="AJ578" s="100"/>
      <c r="AK578" s="450"/>
      <c r="AL578" s="450"/>
      <c r="AM578" s="450"/>
      <c r="AN578" s="450"/>
      <c r="AO578" s="450"/>
      <c r="AP578" s="450"/>
      <c r="AQ578" s="450"/>
      <c r="AR578" s="450"/>
      <c r="AS578" s="450"/>
      <c r="AT578" s="450"/>
      <c r="AU578" s="449"/>
      <c r="AV578" s="449"/>
      <c r="AW578" s="449"/>
      <c r="AX578" s="449"/>
      <c r="AY578" s="449"/>
      <c r="AZ578" s="449"/>
      <c r="BA578" s="449"/>
      <c r="BB578" s="449"/>
      <c r="BC578" s="437"/>
      <c r="BD578" s="437"/>
      <c r="BE578" s="437"/>
      <c r="BF578" s="437"/>
      <c r="BG578" s="437"/>
      <c r="BH578" s="437"/>
      <c r="BI578" s="437"/>
      <c r="BJ578" s="437"/>
      <c r="BK578" s="437"/>
      <c r="BL578" s="437"/>
      <c r="BM578" s="437"/>
      <c r="BN578" s="437"/>
      <c r="BO578" s="437"/>
      <c r="BP578" s="437"/>
      <c r="BQ578" s="437"/>
      <c r="BR578" s="101"/>
      <c r="BS578" s="101"/>
      <c r="BT578" s="99"/>
      <c r="BU578" s="99"/>
      <c r="BV578" s="99"/>
    </row>
    <row r="579" spans="1:74" s="434" customFormat="1" ht="48" customHeight="1" hidden="1" outlineLevel="1">
      <c r="A579" s="87"/>
      <c r="C579" s="451" t="s">
        <v>845</v>
      </c>
      <c r="D579" s="451"/>
      <c r="E579" s="451"/>
      <c r="F579" s="451"/>
      <c r="G579" s="451"/>
      <c r="H579" s="451"/>
      <c r="I579" s="451"/>
      <c r="J579" s="451"/>
      <c r="K579" s="452">
        <v>0.01</v>
      </c>
      <c r="L579" s="453"/>
      <c r="M579" s="453"/>
      <c r="N579" s="453"/>
      <c r="O579" s="453" t="s">
        <v>846</v>
      </c>
      <c r="P579" s="453"/>
      <c r="Q579" s="453"/>
      <c r="R579" s="453"/>
      <c r="S579" s="454">
        <v>4000000000</v>
      </c>
      <c r="T579" s="454"/>
      <c r="U579" s="454"/>
      <c r="V579" s="454"/>
      <c r="W579" s="454"/>
      <c r="X579" s="454"/>
      <c r="Y579" s="454">
        <v>4000000000</v>
      </c>
      <c r="Z579" s="454"/>
      <c r="AA579" s="454"/>
      <c r="AB579" s="454"/>
      <c r="AC579" s="454"/>
      <c r="AD579" s="454"/>
      <c r="AE579" s="454"/>
      <c r="AF579" s="454"/>
      <c r="AG579" s="454"/>
      <c r="AH579" s="454"/>
      <c r="AI579" s="87"/>
      <c r="AJ579" s="100"/>
      <c r="AK579" s="450"/>
      <c r="AL579" s="450"/>
      <c r="AM579" s="450"/>
      <c r="AN579" s="450"/>
      <c r="AO579" s="450"/>
      <c r="AP579" s="450"/>
      <c r="AQ579" s="450"/>
      <c r="AR579" s="450"/>
      <c r="AS579" s="450"/>
      <c r="AT579" s="450"/>
      <c r="AU579" s="449"/>
      <c r="AV579" s="449"/>
      <c r="AW579" s="449"/>
      <c r="AX579" s="449"/>
      <c r="AY579" s="449"/>
      <c r="AZ579" s="449"/>
      <c r="BA579" s="449"/>
      <c r="BB579" s="449"/>
      <c r="BC579" s="437"/>
      <c r="BD579" s="437"/>
      <c r="BE579" s="437"/>
      <c r="BF579" s="437"/>
      <c r="BG579" s="437"/>
      <c r="BH579" s="437"/>
      <c r="BI579" s="437"/>
      <c r="BJ579" s="437"/>
      <c r="BK579" s="437"/>
      <c r="BL579" s="437"/>
      <c r="BM579" s="437"/>
      <c r="BN579" s="437"/>
      <c r="BO579" s="437"/>
      <c r="BP579" s="437"/>
      <c r="BQ579" s="437"/>
      <c r="BR579" s="101"/>
      <c r="BS579" s="101"/>
      <c r="BT579" s="99"/>
      <c r="BU579" s="99"/>
      <c r="BV579" s="99"/>
    </row>
    <row r="580" spans="1:74" s="434" customFormat="1" ht="30" customHeight="1" hidden="1" outlineLevel="1">
      <c r="A580" s="87"/>
      <c r="C580" s="455" t="s">
        <v>847</v>
      </c>
      <c r="D580" s="455"/>
      <c r="E580" s="455"/>
      <c r="F580" s="455"/>
      <c r="G580" s="455"/>
      <c r="H580" s="455"/>
      <c r="I580" s="455"/>
      <c r="J580" s="455"/>
      <c r="K580" s="453"/>
      <c r="L580" s="453"/>
      <c r="M580" s="453"/>
      <c r="N580" s="453"/>
      <c r="O580" s="453"/>
      <c r="P580" s="453"/>
      <c r="Q580" s="453"/>
      <c r="R580" s="453"/>
      <c r="S580" s="454"/>
      <c r="T580" s="454"/>
      <c r="U580" s="454"/>
      <c r="V580" s="454"/>
      <c r="W580" s="454"/>
      <c r="X580" s="454"/>
      <c r="Y580" s="454"/>
      <c r="Z580" s="454"/>
      <c r="AA580" s="454"/>
      <c r="AB580" s="454"/>
      <c r="AC580" s="454"/>
      <c r="AD580" s="454"/>
      <c r="AE580" s="454"/>
      <c r="AF580" s="454"/>
      <c r="AG580" s="454"/>
      <c r="AH580" s="454"/>
      <c r="AI580" s="87"/>
      <c r="AJ580" s="100"/>
      <c r="AK580" s="450"/>
      <c r="AL580" s="450"/>
      <c r="AM580" s="450"/>
      <c r="AN580" s="450"/>
      <c r="AO580" s="450"/>
      <c r="AP580" s="450"/>
      <c r="AQ580" s="450"/>
      <c r="AR580" s="450"/>
      <c r="AS580" s="450"/>
      <c r="AT580" s="450"/>
      <c r="AU580" s="449"/>
      <c r="AV580" s="449"/>
      <c r="AW580" s="449"/>
      <c r="AX580" s="449"/>
      <c r="AY580" s="449"/>
      <c r="AZ580" s="449"/>
      <c r="BA580" s="449"/>
      <c r="BB580" s="449"/>
      <c r="BC580" s="437"/>
      <c r="BD580" s="437"/>
      <c r="BE580" s="437"/>
      <c r="BF580" s="437"/>
      <c r="BG580" s="437"/>
      <c r="BH580" s="437"/>
      <c r="BI580" s="437"/>
      <c r="BJ580" s="437"/>
      <c r="BK580" s="437"/>
      <c r="BL580" s="437"/>
      <c r="BM580" s="437"/>
      <c r="BN580" s="437"/>
      <c r="BO580" s="437"/>
      <c r="BP580" s="437"/>
      <c r="BQ580" s="437"/>
      <c r="BR580" s="101"/>
      <c r="BS580" s="101"/>
      <c r="BT580" s="99"/>
      <c r="BU580" s="99"/>
      <c r="BV580" s="99"/>
    </row>
    <row r="581" spans="1:75" ht="30" customHeight="1" hidden="1" outlineLevel="1">
      <c r="A581" s="87">
        <f>IF(B581&lt;&gt;"",COUNTIF($B$8:B581,"."),"")</f>
      </c>
      <c r="C581" s="451" t="s">
        <v>848</v>
      </c>
      <c r="D581" s="451"/>
      <c r="E581" s="451"/>
      <c r="F581" s="451"/>
      <c r="G581" s="451"/>
      <c r="H581" s="451"/>
      <c r="I581" s="451"/>
      <c r="J581" s="451"/>
      <c r="K581" s="452">
        <v>0.01</v>
      </c>
      <c r="L581" s="453"/>
      <c r="M581" s="453"/>
      <c r="N581" s="453"/>
      <c r="O581" s="453" t="s">
        <v>839</v>
      </c>
      <c r="P581" s="453"/>
      <c r="Q581" s="453"/>
      <c r="R581" s="453"/>
      <c r="S581" s="454">
        <v>10000000000</v>
      </c>
      <c r="T581" s="454"/>
      <c r="U581" s="454"/>
      <c r="V581" s="454"/>
      <c r="W581" s="454"/>
      <c r="X581" s="454"/>
      <c r="Y581" s="454">
        <f>S581</f>
        <v>10000000000</v>
      </c>
      <c r="Z581" s="454"/>
      <c r="AA581" s="454"/>
      <c r="AB581" s="454"/>
      <c r="AC581" s="454"/>
      <c r="AD581" s="454"/>
      <c r="AE581" s="457" t="s">
        <v>849</v>
      </c>
      <c r="AF581" s="457"/>
      <c r="AG581" s="457"/>
      <c r="AH581" s="457"/>
      <c r="AI581" s="87"/>
      <c r="AJ581" s="100"/>
      <c r="AK581" s="162"/>
      <c r="AL581" s="162"/>
      <c r="AM581" s="162"/>
      <c r="AN581" s="162"/>
      <c r="AO581" s="162"/>
      <c r="AP581" s="162"/>
      <c r="AQ581" s="162"/>
      <c r="AR581" s="162"/>
      <c r="AS581" s="162"/>
      <c r="AT581" s="162"/>
      <c r="BD581" s="135"/>
      <c r="BE581" s="135"/>
      <c r="BF581" s="135"/>
      <c r="BG581" s="135"/>
      <c r="BH581" s="135"/>
      <c r="BI581" s="135"/>
      <c r="BJ581" s="135"/>
      <c r="BK581" s="135"/>
      <c r="BL581" s="135"/>
      <c r="BM581" s="135"/>
      <c r="BN581" s="135"/>
      <c r="BO581" s="135"/>
      <c r="BP581" s="135"/>
      <c r="BQ581" s="378"/>
      <c r="BW581" s="162"/>
    </row>
    <row r="582" spans="1:75" ht="30" customHeight="1" hidden="1" outlineLevel="1">
      <c r="A582" s="87"/>
      <c r="C582" s="458"/>
      <c r="D582" s="458"/>
      <c r="E582" s="458"/>
      <c r="F582" s="458"/>
      <c r="G582" s="458"/>
      <c r="H582" s="458"/>
      <c r="I582" s="458"/>
      <c r="J582" s="458"/>
      <c r="K582" s="459"/>
      <c r="L582" s="460"/>
      <c r="M582" s="460"/>
      <c r="N582" s="460"/>
      <c r="O582" s="460"/>
      <c r="P582" s="460"/>
      <c r="Q582" s="460"/>
      <c r="R582" s="460"/>
      <c r="S582" s="461"/>
      <c r="T582" s="461"/>
      <c r="U582" s="461"/>
      <c r="V582" s="461"/>
      <c r="W582" s="461"/>
      <c r="X582" s="461"/>
      <c r="Y582" s="461"/>
      <c r="Z582" s="461"/>
      <c r="AA582" s="461"/>
      <c r="AB582" s="461"/>
      <c r="AC582" s="461"/>
      <c r="AD582" s="461"/>
      <c r="AE582" s="462"/>
      <c r="AF582" s="462"/>
      <c r="AG582" s="462"/>
      <c r="AH582" s="462"/>
      <c r="AI582" s="87"/>
      <c r="AJ582" s="100"/>
      <c r="AK582" s="162"/>
      <c r="AL582" s="162"/>
      <c r="AM582" s="162"/>
      <c r="AN582" s="162"/>
      <c r="AO582" s="162"/>
      <c r="AP582" s="162"/>
      <c r="AQ582" s="162"/>
      <c r="AR582" s="162"/>
      <c r="AS582" s="162"/>
      <c r="AT582" s="162"/>
      <c r="BD582" s="135"/>
      <c r="BE582" s="135"/>
      <c r="BF582" s="135"/>
      <c r="BG582" s="135"/>
      <c r="BH582" s="135"/>
      <c r="BI582" s="135"/>
      <c r="BJ582" s="135"/>
      <c r="BK582" s="135"/>
      <c r="BL582" s="135"/>
      <c r="BM582" s="135"/>
      <c r="BN582" s="135"/>
      <c r="BO582" s="135"/>
      <c r="BP582" s="135"/>
      <c r="BQ582" s="378"/>
      <c r="BW582" s="162"/>
    </row>
    <row r="583" spans="1:75" ht="31.5" customHeight="1" hidden="1" outlineLevel="1">
      <c r="A583" s="87">
        <f>IF(B583&lt;&gt;"",COUNTIF($B$8:B583,"."),"")</f>
      </c>
      <c r="C583" s="455" t="s">
        <v>850</v>
      </c>
      <c r="D583" s="455"/>
      <c r="E583" s="455"/>
      <c r="F583" s="455"/>
      <c r="G583" s="455"/>
      <c r="H583" s="455"/>
      <c r="I583" s="455"/>
      <c r="J583" s="455"/>
      <c r="K583" s="452"/>
      <c r="L583" s="453"/>
      <c r="M583" s="453"/>
      <c r="N583" s="453"/>
      <c r="O583" s="453"/>
      <c r="P583" s="453"/>
      <c r="Q583" s="453"/>
      <c r="R583" s="453"/>
      <c r="S583" s="454"/>
      <c r="T583" s="454"/>
      <c r="U583" s="454"/>
      <c r="V583" s="454"/>
      <c r="W583" s="454"/>
      <c r="X583" s="454"/>
      <c r="Y583" s="454"/>
      <c r="Z583" s="454"/>
      <c r="AA583" s="454"/>
      <c r="AB583" s="454"/>
      <c r="AC583" s="454"/>
      <c r="AD583" s="454"/>
      <c r="AE583" s="457"/>
      <c r="AF583" s="457"/>
      <c r="AG583" s="457"/>
      <c r="AH583" s="457"/>
      <c r="AI583" s="87"/>
      <c r="AJ583" s="100"/>
      <c r="AK583" s="210"/>
      <c r="AU583" s="463">
        <f>K583</f>
        <v>0</v>
      </c>
      <c r="AV583" s="464"/>
      <c r="AW583" s="464"/>
      <c r="AX583" s="464"/>
      <c r="AY583" s="465" t="s">
        <v>851</v>
      </c>
      <c r="AZ583" s="465"/>
      <c r="BA583" s="465"/>
      <c r="BB583" s="465"/>
      <c r="BC583" s="466">
        <f>S583</f>
        <v>0</v>
      </c>
      <c r="BD583" s="466"/>
      <c r="BE583" s="466"/>
      <c r="BF583" s="466"/>
      <c r="BG583" s="466"/>
      <c r="BH583" s="466">
        <f>Y583</f>
        <v>0</v>
      </c>
      <c r="BI583" s="466"/>
      <c r="BJ583" s="466"/>
      <c r="BK583" s="466"/>
      <c r="BL583" s="466"/>
      <c r="BM583" s="465" t="s">
        <v>852</v>
      </c>
      <c r="BN583" s="465"/>
      <c r="BO583" s="465"/>
      <c r="BP583" s="465"/>
      <c r="BQ583" s="378"/>
      <c r="BW583" s="162"/>
    </row>
    <row r="584" spans="1:75" ht="30" customHeight="1" hidden="1" outlineLevel="1">
      <c r="A584" s="87"/>
      <c r="C584" s="451" t="s">
        <v>853</v>
      </c>
      <c r="D584" s="451"/>
      <c r="E584" s="451"/>
      <c r="F584" s="451"/>
      <c r="G584" s="451"/>
      <c r="H584" s="451"/>
      <c r="I584" s="451"/>
      <c r="J584" s="451"/>
      <c r="K584" s="467">
        <v>0.00875</v>
      </c>
      <c r="L584" s="467"/>
      <c r="M584" s="467"/>
      <c r="N584" s="467"/>
      <c r="O584" s="453" t="s">
        <v>842</v>
      </c>
      <c r="P584" s="453"/>
      <c r="Q584" s="453"/>
      <c r="R584" s="453"/>
      <c r="S584" s="454">
        <v>10000000000</v>
      </c>
      <c r="T584" s="454"/>
      <c r="U584" s="454"/>
      <c r="V584" s="454"/>
      <c r="W584" s="454"/>
      <c r="X584" s="454"/>
      <c r="Y584" s="454">
        <v>10000000000</v>
      </c>
      <c r="Z584" s="454"/>
      <c r="AA584" s="454"/>
      <c r="AB584" s="454"/>
      <c r="AC584" s="454"/>
      <c r="AD584" s="454"/>
      <c r="AE584" s="457" t="s">
        <v>849</v>
      </c>
      <c r="AF584" s="457"/>
      <c r="AG584" s="457"/>
      <c r="AH584" s="457"/>
      <c r="AI584" s="87"/>
      <c r="AJ584" s="100"/>
      <c r="AK584" s="210"/>
      <c r="AU584" s="468"/>
      <c r="AV584" s="217"/>
      <c r="AW584" s="217"/>
      <c r="AX584" s="217"/>
      <c r="AY584" s="469"/>
      <c r="AZ584" s="469"/>
      <c r="BA584" s="469"/>
      <c r="BB584" s="469"/>
      <c r="BC584" s="470"/>
      <c r="BD584" s="470"/>
      <c r="BE584" s="470"/>
      <c r="BF584" s="470"/>
      <c r="BG584" s="470"/>
      <c r="BH584" s="470"/>
      <c r="BI584" s="470"/>
      <c r="BJ584" s="470"/>
      <c r="BK584" s="470"/>
      <c r="BL584" s="470"/>
      <c r="BM584" s="469"/>
      <c r="BN584" s="469"/>
      <c r="BO584" s="469"/>
      <c r="BP584" s="469"/>
      <c r="BQ584" s="378"/>
      <c r="BW584" s="162"/>
    </row>
    <row r="585" spans="1:75" ht="30" customHeight="1" hidden="1" outlineLevel="1">
      <c r="A585" s="87"/>
      <c r="C585" s="451" t="s">
        <v>854</v>
      </c>
      <c r="D585" s="451"/>
      <c r="E585" s="451"/>
      <c r="F585" s="451"/>
      <c r="G585" s="451"/>
      <c r="H585" s="451"/>
      <c r="I585" s="451"/>
      <c r="J585" s="451"/>
      <c r="K585" s="452">
        <v>0.01</v>
      </c>
      <c r="L585" s="453"/>
      <c r="M585" s="453"/>
      <c r="N585" s="453"/>
      <c r="O585" s="453" t="s">
        <v>842</v>
      </c>
      <c r="P585" s="453"/>
      <c r="Q585" s="453"/>
      <c r="R585" s="453"/>
      <c r="S585" s="454">
        <v>10000000000</v>
      </c>
      <c r="T585" s="454"/>
      <c r="U585" s="454"/>
      <c r="V585" s="454"/>
      <c r="W585" s="454"/>
      <c r="X585" s="454"/>
      <c r="Y585" s="454">
        <v>10000000000</v>
      </c>
      <c r="Z585" s="454"/>
      <c r="AA585" s="454"/>
      <c r="AB585" s="454"/>
      <c r="AC585" s="454"/>
      <c r="AD585" s="454"/>
      <c r="AE585" s="457" t="s">
        <v>849</v>
      </c>
      <c r="AF585" s="457"/>
      <c r="AG585" s="457"/>
      <c r="AH585" s="457"/>
      <c r="AI585" s="87"/>
      <c r="AJ585" s="100"/>
      <c r="AK585" s="210"/>
      <c r="AU585" s="468"/>
      <c r="AV585" s="217"/>
      <c r="AW585" s="217"/>
      <c r="AX585" s="217"/>
      <c r="AY585" s="469"/>
      <c r="AZ585" s="469"/>
      <c r="BA585" s="469"/>
      <c r="BB585" s="469"/>
      <c r="BC585" s="470"/>
      <c r="BD585" s="470"/>
      <c r="BE585" s="470"/>
      <c r="BF585" s="470"/>
      <c r="BG585" s="470"/>
      <c r="BH585" s="470"/>
      <c r="BI585" s="470"/>
      <c r="BJ585" s="470"/>
      <c r="BK585" s="470"/>
      <c r="BL585" s="470"/>
      <c r="BM585" s="469"/>
      <c r="BN585" s="469"/>
      <c r="BO585" s="469"/>
      <c r="BP585" s="469"/>
      <c r="BQ585" s="378"/>
      <c r="BW585" s="162"/>
    </row>
    <row r="586" spans="1:75" ht="30" customHeight="1" hidden="1" outlineLevel="1">
      <c r="A586" s="87"/>
      <c r="C586" s="455" t="s">
        <v>855</v>
      </c>
      <c r="D586" s="455"/>
      <c r="E586" s="455"/>
      <c r="F586" s="455"/>
      <c r="G586" s="455"/>
      <c r="H586" s="455"/>
      <c r="I586" s="455"/>
      <c r="J586" s="455"/>
      <c r="K586" s="453"/>
      <c r="L586" s="453"/>
      <c r="M586" s="453"/>
      <c r="N586" s="453"/>
      <c r="O586" s="453"/>
      <c r="P586" s="453"/>
      <c r="Q586" s="453"/>
      <c r="R586" s="453"/>
      <c r="S586" s="454"/>
      <c r="T586" s="454"/>
      <c r="U586" s="454"/>
      <c r="V586" s="454"/>
      <c r="W586" s="454"/>
      <c r="X586" s="454"/>
      <c r="Y586" s="454"/>
      <c r="Z586" s="454"/>
      <c r="AA586" s="454"/>
      <c r="AB586" s="454"/>
      <c r="AC586" s="454"/>
      <c r="AD586" s="454"/>
      <c r="AE586" s="457"/>
      <c r="AF586" s="457"/>
      <c r="AG586" s="457"/>
      <c r="AH586" s="457"/>
      <c r="AI586" s="87"/>
      <c r="AJ586" s="100"/>
      <c r="AK586" s="210"/>
      <c r="AU586" s="468"/>
      <c r="AV586" s="217"/>
      <c r="AW586" s="217"/>
      <c r="AX586" s="217"/>
      <c r="AY586" s="469"/>
      <c r="AZ586" s="469"/>
      <c r="BA586" s="469"/>
      <c r="BB586" s="469"/>
      <c r="BC586" s="470"/>
      <c r="BD586" s="470"/>
      <c r="BE586" s="470"/>
      <c r="BF586" s="470"/>
      <c r="BG586" s="470"/>
      <c r="BH586" s="470"/>
      <c r="BI586" s="470"/>
      <c r="BJ586" s="470"/>
      <c r="BK586" s="470"/>
      <c r="BL586" s="470"/>
      <c r="BM586" s="469"/>
      <c r="BN586" s="469"/>
      <c r="BO586" s="469"/>
      <c r="BP586" s="469"/>
      <c r="BQ586" s="378"/>
      <c r="BW586" s="162"/>
    </row>
    <row r="587" spans="1:75" ht="30" customHeight="1" hidden="1" outlineLevel="1">
      <c r="A587" s="87">
        <f>IF(B587&lt;&gt;"",COUNTIF($B$8:B587,"."),"")</f>
      </c>
      <c r="C587" s="451" t="s">
        <v>856</v>
      </c>
      <c r="D587" s="451"/>
      <c r="E587" s="451"/>
      <c r="F587" s="451"/>
      <c r="G587" s="451"/>
      <c r="H587" s="451"/>
      <c r="I587" s="451"/>
      <c r="J587" s="451"/>
      <c r="K587" s="452">
        <v>0.01</v>
      </c>
      <c r="L587" s="453"/>
      <c r="M587" s="453"/>
      <c r="N587" s="453"/>
      <c r="O587" s="453" t="s">
        <v>842</v>
      </c>
      <c r="P587" s="453"/>
      <c r="Q587" s="453"/>
      <c r="R587" s="453"/>
      <c r="S587" s="454">
        <v>5000000000</v>
      </c>
      <c r="T587" s="454"/>
      <c r="U587" s="454"/>
      <c r="V587" s="454"/>
      <c r="W587" s="454"/>
      <c r="X587" s="454"/>
      <c r="Y587" s="454">
        <f>S587</f>
        <v>5000000000</v>
      </c>
      <c r="Z587" s="454"/>
      <c r="AA587" s="454"/>
      <c r="AB587" s="454"/>
      <c r="AC587" s="454"/>
      <c r="AD587" s="454"/>
      <c r="AE587" s="457" t="s">
        <v>849</v>
      </c>
      <c r="AF587" s="457"/>
      <c r="AG587" s="457"/>
      <c r="AH587" s="457"/>
      <c r="AI587" s="87"/>
      <c r="AJ587" s="100"/>
      <c r="AK587" s="210"/>
      <c r="AU587" s="463">
        <f>K587</f>
        <v>0.01</v>
      </c>
      <c r="AV587" s="464"/>
      <c r="AW587" s="464"/>
      <c r="AX587" s="464"/>
      <c r="AY587" s="465" t="s">
        <v>851</v>
      </c>
      <c r="AZ587" s="465"/>
      <c r="BA587" s="465"/>
      <c r="BB587" s="465"/>
      <c r="BC587" s="466">
        <f>S587</f>
        <v>5000000000</v>
      </c>
      <c r="BD587" s="466"/>
      <c r="BE587" s="466"/>
      <c r="BF587" s="466"/>
      <c r="BG587" s="466"/>
      <c r="BH587" s="466">
        <f>Y587</f>
        <v>5000000000</v>
      </c>
      <c r="BI587" s="466"/>
      <c r="BJ587" s="466"/>
      <c r="BK587" s="466"/>
      <c r="BL587" s="466"/>
      <c r="BM587" s="465" t="s">
        <v>852</v>
      </c>
      <c r="BN587" s="465"/>
      <c r="BO587" s="465"/>
      <c r="BP587" s="465"/>
      <c r="BQ587" s="378"/>
      <c r="BW587" s="162"/>
    </row>
    <row r="588" spans="1:75" ht="18.75" customHeight="1" hidden="1" outlineLevel="1">
      <c r="A588" s="87">
        <f>IF(B588&lt;&gt;"",COUNTIF($B$8:B588,"."),"")</f>
      </c>
      <c r="C588" s="451"/>
      <c r="D588" s="451"/>
      <c r="E588" s="451"/>
      <c r="F588" s="451"/>
      <c r="G588" s="451"/>
      <c r="H588" s="451"/>
      <c r="I588" s="451"/>
      <c r="J588" s="451"/>
      <c r="K588" s="453"/>
      <c r="L588" s="453"/>
      <c r="M588" s="453"/>
      <c r="N588" s="453"/>
      <c r="O588" s="453"/>
      <c r="P588" s="453"/>
      <c r="Q588" s="453"/>
      <c r="R588" s="453"/>
      <c r="S588" s="454"/>
      <c r="T588" s="454"/>
      <c r="U588" s="454"/>
      <c r="V588" s="454"/>
      <c r="W588" s="454"/>
      <c r="X588" s="454"/>
      <c r="Y588" s="454"/>
      <c r="Z588" s="454"/>
      <c r="AA588" s="454"/>
      <c r="AB588" s="454"/>
      <c r="AC588" s="454"/>
      <c r="AD588" s="454"/>
      <c r="AE588" s="454"/>
      <c r="AF588" s="454"/>
      <c r="AG588" s="454"/>
      <c r="AH588" s="454"/>
      <c r="AI588" s="87"/>
      <c r="AJ588" s="100"/>
      <c r="AK588" s="210"/>
      <c r="AU588" s="463">
        <f>K588</f>
        <v>0</v>
      </c>
      <c r="AV588" s="464"/>
      <c r="AW588" s="464"/>
      <c r="AX588" s="464"/>
      <c r="AY588" s="465" t="s">
        <v>857</v>
      </c>
      <c r="AZ588" s="465"/>
      <c r="BA588" s="465"/>
      <c r="BB588" s="465"/>
      <c r="BC588" s="466">
        <f>S588</f>
        <v>0</v>
      </c>
      <c r="BD588" s="466"/>
      <c r="BE588" s="466"/>
      <c r="BF588" s="466"/>
      <c r="BG588" s="466"/>
      <c r="BH588" s="466">
        <f>Y588</f>
        <v>0</v>
      </c>
      <c r="BI588" s="466"/>
      <c r="BJ588" s="466"/>
      <c r="BK588" s="466"/>
      <c r="BL588" s="466"/>
      <c r="BM588" s="465" t="s">
        <v>852</v>
      </c>
      <c r="BN588" s="465"/>
      <c r="BO588" s="465"/>
      <c r="BP588" s="465"/>
      <c r="BQ588" s="378"/>
      <c r="BW588" s="162"/>
    </row>
    <row r="589" spans="1:74" s="162" customFormat="1" ht="15" customHeight="1" hidden="1" outlineLevel="1" thickBot="1">
      <c r="A589" s="87">
        <f>IF(B589&lt;&gt;"",COUNTIF($B$8:B589,"."),"")</f>
      </c>
      <c r="B589" s="134"/>
      <c r="C589" s="471" t="s">
        <v>504</v>
      </c>
      <c r="D589" s="471"/>
      <c r="E589" s="471"/>
      <c r="F589" s="471"/>
      <c r="G589" s="471"/>
      <c r="H589" s="471"/>
      <c r="I589" s="471"/>
      <c r="J589" s="471"/>
      <c r="K589" s="243"/>
      <c r="L589" s="243"/>
      <c r="M589" s="243"/>
      <c r="N589" s="243"/>
      <c r="O589" s="243"/>
      <c r="P589" s="243"/>
      <c r="Q589" s="243"/>
      <c r="R589" s="243"/>
      <c r="S589" s="163">
        <f>SUBTOTAL(9,S571:X587)</f>
        <v>99800000000</v>
      </c>
      <c r="T589" s="163"/>
      <c r="U589" s="163"/>
      <c r="V589" s="163"/>
      <c r="W589" s="163"/>
      <c r="X589" s="163"/>
      <c r="Y589" s="163">
        <f>SUBTOTAL(9,Y571:AD587)</f>
        <v>96300000000</v>
      </c>
      <c r="Z589" s="163"/>
      <c r="AA589" s="163"/>
      <c r="AB589" s="163"/>
      <c r="AC589" s="163"/>
      <c r="AD589" s="163"/>
      <c r="AE589" s="472"/>
      <c r="AF589" s="472"/>
      <c r="AG589" s="472"/>
      <c r="AH589" s="472"/>
      <c r="AI589" s="87"/>
      <c r="AJ589" s="100"/>
      <c r="AK589" s="473" t="s">
        <v>505</v>
      </c>
      <c r="AL589" s="473"/>
      <c r="AM589" s="473"/>
      <c r="AN589" s="473"/>
      <c r="AO589" s="473"/>
      <c r="AP589" s="473"/>
      <c r="AQ589" s="473"/>
      <c r="AR589" s="473"/>
      <c r="AS589" s="473"/>
      <c r="AT589" s="473"/>
      <c r="AU589" s="243"/>
      <c r="AV589" s="243"/>
      <c r="AW589" s="243"/>
      <c r="AX589" s="243"/>
      <c r="AY589" s="243"/>
      <c r="AZ589" s="243"/>
      <c r="BA589" s="243"/>
      <c r="BB589" s="243"/>
      <c r="BC589" s="474">
        <f>SUBTOTAL(9,BC581:BG588)</f>
        <v>5000000000</v>
      </c>
      <c r="BD589" s="474"/>
      <c r="BE589" s="474"/>
      <c r="BF589" s="474"/>
      <c r="BG589" s="474"/>
      <c r="BH589" s="474">
        <f>SUBTOTAL(9,BH581:BL588)</f>
        <v>5000000000</v>
      </c>
      <c r="BI589" s="474"/>
      <c r="BJ589" s="474"/>
      <c r="BK589" s="474"/>
      <c r="BL589" s="474"/>
      <c r="BM589" s="472"/>
      <c r="BN589" s="472"/>
      <c r="BO589" s="472"/>
      <c r="BP589" s="472"/>
      <c r="BQ589" s="403"/>
      <c r="BR589" s="101"/>
      <c r="BS589" s="101"/>
      <c r="BT589" s="137"/>
      <c r="BU589" s="137"/>
      <c r="BV589" s="137"/>
    </row>
    <row r="590" spans="1:75" s="162" customFormat="1" ht="15" customHeight="1" outlineLevel="1" thickTop="1">
      <c r="A590" s="87">
        <f>IF(B590&lt;&gt;"",COUNTIF($B$8:B590,"."),"")</f>
      </c>
      <c r="B590" s="134"/>
      <c r="C590" s="161"/>
      <c r="D590" s="221"/>
      <c r="E590" s="221"/>
      <c r="F590" s="221"/>
      <c r="G590" s="221"/>
      <c r="H590" s="221"/>
      <c r="I590" s="221"/>
      <c r="J590" s="221"/>
      <c r="K590" s="221"/>
      <c r="L590" s="221"/>
      <c r="M590" s="221"/>
      <c r="N590" s="221"/>
      <c r="O590" s="221"/>
      <c r="P590" s="221"/>
      <c r="Q590" s="221"/>
      <c r="R590" s="221"/>
      <c r="S590" s="221"/>
      <c r="T590" s="221"/>
      <c r="U590" s="221"/>
      <c r="V590" s="137"/>
      <c r="W590" s="137"/>
      <c r="X590" s="137"/>
      <c r="Y590" s="137"/>
      <c r="Z590" s="137"/>
      <c r="AA590" s="137"/>
      <c r="AB590" s="137"/>
      <c r="AC590" s="137"/>
      <c r="AD590" s="137"/>
      <c r="AE590" s="137"/>
      <c r="AF590" s="137"/>
      <c r="AG590" s="137"/>
      <c r="AH590" s="137"/>
      <c r="AI590" s="87"/>
      <c r="AJ590" s="100"/>
      <c r="AK590" s="161"/>
      <c r="AL590" s="221"/>
      <c r="AM590" s="221"/>
      <c r="AN590" s="221"/>
      <c r="AO590" s="221"/>
      <c r="AP590" s="221"/>
      <c r="AQ590" s="221"/>
      <c r="AR590" s="221"/>
      <c r="AS590" s="221"/>
      <c r="AT590" s="221"/>
      <c r="AU590" s="221"/>
      <c r="AV590" s="221"/>
      <c r="AW590" s="221"/>
      <c r="AX590" s="221"/>
      <c r="AY590" s="221"/>
      <c r="AZ590" s="221"/>
      <c r="BA590" s="221"/>
      <c r="BB590" s="221"/>
      <c r="BC590" s="221"/>
      <c r="BD590" s="137"/>
      <c r="BE590" s="137"/>
      <c r="BF590" s="137"/>
      <c r="BG590" s="137"/>
      <c r="BH590" s="137"/>
      <c r="BI590" s="137"/>
      <c r="BJ590" s="137"/>
      <c r="BK590" s="137"/>
      <c r="BL590" s="137"/>
      <c r="BM590" s="137"/>
      <c r="BN590" s="137"/>
      <c r="BO590" s="137"/>
      <c r="BP590" s="137"/>
      <c r="BQ590" s="137"/>
      <c r="BR590" s="101"/>
      <c r="BS590" s="101"/>
      <c r="BT590" s="137"/>
      <c r="BU590" s="137"/>
      <c r="BV590" s="137"/>
      <c r="BW590" s="137"/>
    </row>
    <row r="591" spans="1:55" ht="15" customHeight="1">
      <c r="A591" s="87">
        <v>13</v>
      </c>
      <c r="B591" s="134" t="str">
        <f>IF(AND(V603=0,AC603=0),"",".")</f>
        <v>.</v>
      </c>
      <c r="C591" s="130" t="s">
        <v>858</v>
      </c>
      <c r="D591" s="215"/>
      <c r="E591" s="215"/>
      <c r="F591" s="215"/>
      <c r="G591" s="215"/>
      <c r="H591" s="215"/>
      <c r="I591" s="215"/>
      <c r="J591" s="215"/>
      <c r="K591" s="215"/>
      <c r="L591" s="215"/>
      <c r="M591" s="215"/>
      <c r="N591" s="215"/>
      <c r="O591" s="215"/>
      <c r="P591" s="215"/>
      <c r="Q591" s="215"/>
      <c r="R591" s="215"/>
      <c r="S591" s="215"/>
      <c r="T591" s="215"/>
      <c r="U591" s="215"/>
      <c r="AI591" s="87">
        <f>A591</f>
        <v>13</v>
      </c>
      <c r="AJ591" s="100" t="str">
        <f>B591</f>
        <v>.</v>
      </c>
      <c r="AK591" s="130" t="s">
        <v>859</v>
      </c>
      <c r="AL591" s="215"/>
      <c r="AM591" s="215"/>
      <c r="AN591" s="215"/>
      <c r="AO591" s="215"/>
      <c r="AP591" s="215"/>
      <c r="AQ591" s="215"/>
      <c r="AR591" s="215"/>
      <c r="AS591" s="215"/>
      <c r="AT591" s="215"/>
      <c r="AU591" s="215"/>
      <c r="AV591" s="215"/>
      <c r="AW591" s="215"/>
      <c r="AX591" s="215"/>
      <c r="AY591" s="215"/>
      <c r="AZ591" s="215"/>
      <c r="BA591" s="215"/>
      <c r="BB591" s="215"/>
      <c r="BC591" s="215"/>
    </row>
    <row r="592" spans="1:69" ht="29.25" customHeight="1">
      <c r="A592" s="87">
        <f>IF(B592&lt;&gt;"",COUNTIF($B$8:B592,"."),"")</f>
      </c>
      <c r="C592" s="126"/>
      <c r="D592" s="215"/>
      <c r="E592" s="215"/>
      <c r="F592" s="215"/>
      <c r="G592" s="215"/>
      <c r="H592" s="215"/>
      <c r="I592" s="215"/>
      <c r="J592" s="215"/>
      <c r="K592" s="215"/>
      <c r="L592" s="215"/>
      <c r="M592" s="215"/>
      <c r="N592" s="215"/>
      <c r="O592" s="215"/>
      <c r="P592" s="215"/>
      <c r="Q592" s="215"/>
      <c r="R592" s="215"/>
      <c r="S592" s="215"/>
      <c r="T592" s="215"/>
      <c r="U592" s="215"/>
      <c r="V592" s="150" t="str">
        <f>V205</f>
        <v>31/12/2012
VND</v>
      </c>
      <c r="W592" s="151"/>
      <c r="X592" s="151"/>
      <c r="Y592" s="151"/>
      <c r="Z592" s="151"/>
      <c r="AA592" s="151"/>
      <c r="AB592" s="143"/>
      <c r="AC592" s="150" t="str">
        <f>AC205</f>
        <v>30/6/2013
VND</v>
      </c>
      <c r="AD592" s="151"/>
      <c r="AE592" s="151"/>
      <c r="AF592" s="151"/>
      <c r="AG592" s="151"/>
      <c r="AH592" s="151"/>
      <c r="AI592" s="87"/>
      <c r="AJ592" s="100"/>
      <c r="AL592" s="215"/>
      <c r="AM592" s="215"/>
      <c r="AN592" s="215"/>
      <c r="AO592" s="215"/>
      <c r="AP592" s="215"/>
      <c r="AQ592" s="215"/>
      <c r="AR592" s="215"/>
      <c r="AS592" s="215"/>
      <c r="AT592" s="215"/>
      <c r="AU592" s="215"/>
      <c r="AV592" s="215"/>
      <c r="AW592" s="215"/>
      <c r="AX592" s="215"/>
      <c r="AY592" s="215"/>
      <c r="AZ592" s="215"/>
      <c r="BA592" s="215"/>
      <c r="BB592" s="215"/>
      <c r="BC592" s="215"/>
      <c r="BD592" s="150" t="str">
        <f>BD205</f>
        <v>30/06/2009            VND</v>
      </c>
      <c r="BE592" s="151"/>
      <c r="BF592" s="151"/>
      <c r="BG592" s="151"/>
      <c r="BH592" s="151"/>
      <c r="BI592" s="151"/>
      <c r="BJ592" s="143"/>
      <c r="BK592" s="150" t="str">
        <f>BK205</f>
        <v>01/01/2009            VND</v>
      </c>
      <c r="BL592" s="151"/>
      <c r="BM592" s="151"/>
      <c r="BN592" s="151"/>
      <c r="BO592" s="151"/>
      <c r="BP592" s="151"/>
      <c r="BQ592" s="152"/>
    </row>
    <row r="593" spans="1:69" ht="15" customHeight="1">
      <c r="A593" s="87">
        <f>IF(B593&lt;&gt;"",COUNTIF($B$8:B593,"."),"")</f>
      </c>
      <c r="C593" s="155" t="s">
        <v>571</v>
      </c>
      <c r="D593" s="215"/>
      <c r="E593" s="215"/>
      <c r="F593" s="215"/>
      <c r="G593" s="215"/>
      <c r="H593" s="215"/>
      <c r="I593" s="215"/>
      <c r="J593" s="215"/>
      <c r="K593" s="215"/>
      <c r="L593" s="215"/>
      <c r="M593" s="215"/>
      <c r="N593" s="215"/>
      <c r="O593" s="215"/>
      <c r="P593" s="215"/>
      <c r="Q593" s="215"/>
      <c r="R593" s="215"/>
      <c r="S593" s="215"/>
      <c r="T593" s="215"/>
      <c r="U593" s="215"/>
      <c r="V593" s="185">
        <v>0</v>
      </c>
      <c r="W593" s="185"/>
      <c r="X593" s="185"/>
      <c r="Y593" s="185"/>
      <c r="Z593" s="185"/>
      <c r="AA593" s="185"/>
      <c r="AC593" s="185">
        <v>9040057</v>
      </c>
      <c r="AD593" s="185"/>
      <c r="AE593" s="185"/>
      <c r="AF593" s="185"/>
      <c r="AG593" s="185"/>
      <c r="AH593" s="185"/>
      <c r="AI593" s="87"/>
      <c r="AJ593" s="100"/>
      <c r="AK593" s="155" t="s">
        <v>572</v>
      </c>
      <c r="AL593" s="155"/>
      <c r="AM593" s="215"/>
      <c r="AN593" s="215"/>
      <c r="AO593" s="215"/>
      <c r="AP593" s="215"/>
      <c r="AQ593" s="215"/>
      <c r="AR593" s="215"/>
      <c r="AS593" s="215"/>
      <c r="AT593" s="215"/>
      <c r="AU593" s="215"/>
      <c r="AV593" s="215"/>
      <c r="AW593" s="215"/>
      <c r="AX593" s="215"/>
      <c r="AY593" s="215"/>
      <c r="AZ593" s="215"/>
      <c r="BA593" s="215"/>
      <c r="BB593" s="215"/>
      <c r="BC593" s="215"/>
      <c r="BD593" s="185">
        <f aca="true" t="shared" si="37" ref="BD593:BD600">V593</f>
        <v>0</v>
      </c>
      <c r="BE593" s="185"/>
      <c r="BF593" s="185"/>
      <c r="BG593" s="185"/>
      <c r="BH593" s="185"/>
      <c r="BI593" s="185"/>
      <c r="BK593" s="185">
        <f aca="true" t="shared" si="38" ref="BK593:BK600">AC593</f>
        <v>9040057</v>
      </c>
      <c r="BL593" s="185"/>
      <c r="BM593" s="185"/>
      <c r="BN593" s="185"/>
      <c r="BO593" s="185"/>
      <c r="BP593" s="185"/>
      <c r="BQ593" s="143"/>
    </row>
    <row r="594" spans="1:69" ht="15" customHeight="1" hidden="1">
      <c r="A594" s="87">
        <f>IF(B594&lt;&gt;"",COUNTIF($B$8:B594,"."),"")</f>
      </c>
      <c r="C594" s="155" t="s">
        <v>573</v>
      </c>
      <c r="D594" s="215"/>
      <c r="E594" s="215"/>
      <c r="F594" s="215"/>
      <c r="G594" s="215"/>
      <c r="H594" s="215"/>
      <c r="I594" s="215"/>
      <c r="J594" s="215"/>
      <c r="K594" s="215"/>
      <c r="L594" s="215"/>
      <c r="M594" s="215"/>
      <c r="N594" s="215"/>
      <c r="O594" s="215"/>
      <c r="P594" s="215"/>
      <c r="Q594" s="215"/>
      <c r="R594" s="215"/>
      <c r="S594" s="215"/>
      <c r="T594" s="215"/>
      <c r="U594" s="215"/>
      <c r="V594" s="185">
        <v>0</v>
      </c>
      <c r="W594" s="185"/>
      <c r="X594" s="185"/>
      <c r="Y594" s="185"/>
      <c r="Z594" s="185"/>
      <c r="AA594" s="185"/>
      <c r="AC594" s="185">
        <f>'[1]CDKT'!U133</f>
        <v>0</v>
      </c>
      <c r="AD594" s="185"/>
      <c r="AE594" s="185"/>
      <c r="AF594" s="185"/>
      <c r="AG594" s="185"/>
      <c r="AH594" s="185"/>
      <c r="AI594" s="87"/>
      <c r="AJ594" s="100"/>
      <c r="AK594" s="155" t="s">
        <v>574</v>
      </c>
      <c r="AL594" s="155"/>
      <c r="AM594" s="215"/>
      <c r="AN594" s="215"/>
      <c r="AO594" s="215"/>
      <c r="AP594" s="215"/>
      <c r="AQ594" s="215"/>
      <c r="AR594" s="215"/>
      <c r="AS594" s="215"/>
      <c r="AT594" s="215"/>
      <c r="AU594" s="215"/>
      <c r="AV594" s="215"/>
      <c r="AW594" s="215"/>
      <c r="AX594" s="215"/>
      <c r="AY594" s="215"/>
      <c r="AZ594" s="215"/>
      <c r="BA594" s="215"/>
      <c r="BB594" s="215"/>
      <c r="BC594" s="215"/>
      <c r="BD594" s="185">
        <f t="shared" si="37"/>
        <v>0</v>
      </c>
      <c r="BE594" s="185"/>
      <c r="BF594" s="185"/>
      <c r="BG594" s="185"/>
      <c r="BH594" s="185"/>
      <c r="BI594" s="185"/>
      <c r="BK594" s="185">
        <f t="shared" si="38"/>
        <v>0</v>
      </c>
      <c r="BL594" s="185"/>
      <c r="BM594" s="185"/>
      <c r="BN594" s="185"/>
      <c r="BO594" s="185"/>
      <c r="BP594" s="185"/>
      <c r="BQ594" s="143"/>
    </row>
    <row r="595" spans="1:69" ht="15" customHeight="1" hidden="1">
      <c r="A595" s="87">
        <f>IF(B595&lt;&gt;"",COUNTIF($B$8:B595,"."),"")</f>
      </c>
      <c r="C595" s="155" t="s">
        <v>575</v>
      </c>
      <c r="D595" s="215"/>
      <c r="E595" s="215"/>
      <c r="F595" s="215"/>
      <c r="G595" s="215"/>
      <c r="H595" s="215"/>
      <c r="I595" s="215"/>
      <c r="J595" s="215"/>
      <c r="K595" s="215"/>
      <c r="L595" s="215"/>
      <c r="M595" s="215"/>
      <c r="N595" s="215"/>
      <c r="O595" s="215"/>
      <c r="P595" s="215"/>
      <c r="Q595" s="215"/>
      <c r="R595" s="215"/>
      <c r="S595" s="215"/>
      <c r="T595" s="215"/>
      <c r="U595" s="215"/>
      <c r="V595" s="185">
        <v>0</v>
      </c>
      <c r="W595" s="185"/>
      <c r="X595" s="185"/>
      <c r="Y595" s="185"/>
      <c r="Z595" s="185"/>
      <c r="AA595" s="185"/>
      <c r="AC595" s="185">
        <f>'[1]CDKT'!U134</f>
        <v>0</v>
      </c>
      <c r="AD595" s="185"/>
      <c r="AE595" s="185"/>
      <c r="AF595" s="185"/>
      <c r="AG595" s="185"/>
      <c r="AH595" s="185"/>
      <c r="AI595" s="87"/>
      <c r="AJ595" s="100"/>
      <c r="AK595" s="155" t="s">
        <v>576</v>
      </c>
      <c r="AL595" s="155"/>
      <c r="AM595" s="215"/>
      <c r="AN595" s="215"/>
      <c r="AO595" s="215"/>
      <c r="AP595" s="215"/>
      <c r="AQ595" s="215"/>
      <c r="AR595" s="215"/>
      <c r="AS595" s="215"/>
      <c r="AT595" s="215"/>
      <c r="AU595" s="215"/>
      <c r="AV595" s="215"/>
      <c r="AW595" s="215"/>
      <c r="AX595" s="215"/>
      <c r="AY595" s="215"/>
      <c r="AZ595" s="215"/>
      <c r="BA595" s="215"/>
      <c r="BB595" s="215"/>
      <c r="BC595" s="215"/>
      <c r="BD595" s="185">
        <f t="shared" si="37"/>
        <v>0</v>
      </c>
      <c r="BE595" s="185"/>
      <c r="BF595" s="185"/>
      <c r="BG595" s="185"/>
      <c r="BH595" s="185"/>
      <c r="BI595" s="185"/>
      <c r="BK595" s="185">
        <f t="shared" si="38"/>
        <v>0</v>
      </c>
      <c r="BL595" s="185"/>
      <c r="BM595" s="185"/>
      <c r="BN595" s="185"/>
      <c r="BO595" s="185"/>
      <c r="BP595" s="185"/>
      <c r="BQ595" s="143"/>
    </row>
    <row r="596" spans="1:69" ht="15" customHeight="1">
      <c r="A596" s="87">
        <f>IF(B596&lt;&gt;"",COUNTIF($B$8:B596,"."),"")</f>
      </c>
      <c r="C596" s="155" t="s">
        <v>577</v>
      </c>
      <c r="D596" s="215"/>
      <c r="E596" s="215"/>
      <c r="F596" s="215"/>
      <c r="G596" s="215"/>
      <c r="H596" s="215"/>
      <c r="I596" s="215"/>
      <c r="J596" s="215"/>
      <c r="K596" s="215"/>
      <c r="L596" s="215"/>
      <c r="M596" s="215"/>
      <c r="N596" s="215"/>
      <c r="O596" s="215"/>
      <c r="P596" s="215"/>
      <c r="Q596" s="215"/>
      <c r="R596" s="215"/>
      <c r="S596" s="215"/>
      <c r="T596" s="215"/>
      <c r="U596" s="215"/>
      <c r="V596" s="185">
        <v>260000000</v>
      </c>
      <c r="W596" s="185"/>
      <c r="X596" s="185"/>
      <c r="Y596" s="185"/>
      <c r="Z596" s="185"/>
      <c r="AA596" s="185"/>
      <c r="AC596" s="185">
        <v>0</v>
      </c>
      <c r="AD596" s="185"/>
      <c r="AE596" s="185"/>
      <c r="AF596" s="185"/>
      <c r="AG596" s="185"/>
      <c r="AH596" s="185"/>
      <c r="AI596" s="87"/>
      <c r="AJ596" s="100"/>
      <c r="AK596" s="155" t="s">
        <v>578</v>
      </c>
      <c r="AL596" s="155"/>
      <c r="AM596" s="215"/>
      <c r="AN596" s="215"/>
      <c r="AO596" s="215"/>
      <c r="AP596" s="215"/>
      <c r="AQ596" s="215"/>
      <c r="AR596" s="215"/>
      <c r="AS596" s="215"/>
      <c r="AT596" s="215"/>
      <c r="AU596" s="215"/>
      <c r="AV596" s="215"/>
      <c r="AW596" s="215"/>
      <c r="AX596" s="215"/>
      <c r="AY596" s="215"/>
      <c r="AZ596" s="215"/>
      <c r="BA596" s="215"/>
      <c r="BB596" s="215"/>
      <c r="BC596" s="215"/>
      <c r="BD596" s="185">
        <f t="shared" si="37"/>
        <v>260000000</v>
      </c>
      <c r="BE596" s="185"/>
      <c r="BF596" s="185"/>
      <c r="BG596" s="185"/>
      <c r="BH596" s="185"/>
      <c r="BI596" s="185"/>
      <c r="BK596" s="185">
        <f t="shared" si="38"/>
        <v>0</v>
      </c>
      <c r="BL596" s="185"/>
      <c r="BM596" s="185"/>
      <c r="BN596" s="185"/>
      <c r="BO596" s="185"/>
      <c r="BP596" s="185"/>
      <c r="BQ596" s="143"/>
    </row>
    <row r="597" spans="1:69" ht="15" customHeight="1">
      <c r="A597" s="87">
        <f>IF(B597&lt;&gt;"",COUNTIF($B$8:B597,"."),"")</f>
      </c>
      <c r="C597" s="155" t="s">
        <v>579</v>
      </c>
      <c r="D597" s="215"/>
      <c r="E597" s="215"/>
      <c r="F597" s="215"/>
      <c r="G597" s="215"/>
      <c r="H597" s="215"/>
      <c r="I597" s="215"/>
      <c r="J597" s="215"/>
      <c r="K597" s="215"/>
      <c r="L597" s="215"/>
      <c r="M597" s="215"/>
      <c r="N597" s="215"/>
      <c r="O597" s="215"/>
      <c r="P597" s="215"/>
      <c r="Q597" s="215"/>
      <c r="R597" s="215"/>
      <c r="S597" s="215"/>
      <c r="T597" s="215"/>
      <c r="U597" s="215"/>
      <c r="V597" s="185">
        <v>2281241231</v>
      </c>
      <c r="W597" s="185"/>
      <c r="X597" s="185"/>
      <c r="Y597" s="185"/>
      <c r="Z597" s="185"/>
      <c r="AA597" s="185"/>
      <c r="AC597" s="185">
        <v>2374198762</v>
      </c>
      <c r="AD597" s="185"/>
      <c r="AE597" s="185"/>
      <c r="AF597" s="185"/>
      <c r="AG597" s="185"/>
      <c r="AH597" s="185"/>
      <c r="AI597" s="87"/>
      <c r="AJ597" s="100"/>
      <c r="AK597" s="155" t="s">
        <v>580</v>
      </c>
      <c r="AL597" s="155"/>
      <c r="AM597" s="215"/>
      <c r="AN597" s="215"/>
      <c r="AO597" s="215"/>
      <c r="AP597" s="215"/>
      <c r="AQ597" s="215"/>
      <c r="AR597" s="215"/>
      <c r="AS597" s="215"/>
      <c r="AT597" s="215"/>
      <c r="AU597" s="215"/>
      <c r="AV597" s="215"/>
      <c r="AW597" s="215"/>
      <c r="AX597" s="215"/>
      <c r="AY597" s="215"/>
      <c r="AZ597" s="215"/>
      <c r="BA597" s="215"/>
      <c r="BB597" s="215"/>
      <c r="BC597" s="215"/>
      <c r="BD597" s="185">
        <f t="shared" si="37"/>
        <v>2281241231</v>
      </c>
      <c r="BE597" s="185"/>
      <c r="BF597" s="185"/>
      <c r="BG597" s="185"/>
      <c r="BH597" s="185"/>
      <c r="BI597" s="185"/>
      <c r="BK597" s="185">
        <f t="shared" si="38"/>
        <v>2374198762</v>
      </c>
      <c r="BL597" s="185"/>
      <c r="BM597" s="185"/>
      <c r="BN597" s="185"/>
      <c r="BO597" s="185"/>
      <c r="BP597" s="185"/>
      <c r="BQ597" s="143"/>
    </row>
    <row r="598" spans="1:69" ht="15" customHeight="1" hidden="1">
      <c r="A598" s="87">
        <f>IF(B598&lt;&gt;"",COUNTIF($B$8:B598,"."),"")</f>
      </c>
      <c r="C598" s="155" t="s">
        <v>579</v>
      </c>
      <c r="D598" s="215"/>
      <c r="E598" s="215"/>
      <c r="F598" s="215"/>
      <c r="G598" s="215"/>
      <c r="H598" s="215"/>
      <c r="I598" s="215"/>
      <c r="J598" s="217"/>
      <c r="K598" s="217"/>
      <c r="L598" s="217"/>
      <c r="M598" s="217"/>
      <c r="N598" s="217"/>
      <c r="O598" s="217"/>
      <c r="P598" s="217"/>
      <c r="Q598" s="217"/>
      <c r="R598" s="217"/>
      <c r="S598" s="217"/>
      <c r="T598" s="217"/>
      <c r="U598" s="217"/>
      <c r="V598" s="185">
        <f>'[1]CDKT'!O137</f>
        <v>0</v>
      </c>
      <c r="W598" s="185"/>
      <c r="X598" s="185"/>
      <c r="Y598" s="185"/>
      <c r="Z598" s="185"/>
      <c r="AA598" s="185"/>
      <c r="AC598" s="185">
        <f>'[1]CDKT'!U137</f>
        <v>0</v>
      </c>
      <c r="AD598" s="185"/>
      <c r="AE598" s="185"/>
      <c r="AF598" s="185"/>
      <c r="AG598" s="185"/>
      <c r="AH598" s="185"/>
      <c r="AI598" s="87"/>
      <c r="AJ598" s="100"/>
      <c r="AK598" s="155" t="s">
        <v>582</v>
      </c>
      <c r="AL598" s="155"/>
      <c r="AM598" s="215"/>
      <c r="AN598" s="215"/>
      <c r="AO598" s="215"/>
      <c r="AP598" s="215"/>
      <c r="AQ598" s="215"/>
      <c r="AR598" s="217"/>
      <c r="AS598" s="217"/>
      <c r="AT598" s="217"/>
      <c r="AU598" s="217"/>
      <c r="AV598" s="217"/>
      <c r="AW598" s="217"/>
      <c r="AX598" s="217"/>
      <c r="AY598" s="217"/>
      <c r="AZ598" s="217"/>
      <c r="BA598" s="217"/>
      <c r="BB598" s="217"/>
      <c r="BC598" s="217"/>
      <c r="BD598" s="185">
        <f t="shared" si="37"/>
        <v>0</v>
      </c>
      <c r="BE598" s="185"/>
      <c r="BF598" s="185"/>
      <c r="BG598" s="185"/>
      <c r="BH598" s="185"/>
      <c r="BI598" s="185"/>
      <c r="BK598" s="185">
        <f t="shared" si="38"/>
        <v>0</v>
      </c>
      <c r="BL598" s="185"/>
      <c r="BM598" s="185"/>
      <c r="BN598" s="185"/>
      <c r="BO598" s="185"/>
      <c r="BP598" s="185"/>
      <c r="BQ598" s="143"/>
    </row>
    <row r="599" spans="1:69" ht="15" customHeight="1" hidden="1">
      <c r="A599" s="87">
        <f>IF(B599&lt;&gt;"",COUNTIF($B$8:B599,"."),"")</f>
      </c>
      <c r="C599" s="155" t="s">
        <v>579</v>
      </c>
      <c r="E599" s="215"/>
      <c r="F599" s="215"/>
      <c r="G599" s="215"/>
      <c r="H599" s="215"/>
      <c r="I599" s="215"/>
      <c r="J599" s="217"/>
      <c r="K599" s="217"/>
      <c r="L599" s="217"/>
      <c r="M599" s="217"/>
      <c r="N599" s="217"/>
      <c r="O599" s="217"/>
      <c r="P599" s="217"/>
      <c r="Q599" s="217"/>
      <c r="R599" s="217"/>
      <c r="S599" s="217"/>
      <c r="T599" s="217"/>
      <c r="U599" s="217"/>
      <c r="V599" s="185">
        <f>'[1]CDKT'!O138</f>
        <v>0</v>
      </c>
      <c r="W599" s="185"/>
      <c r="X599" s="185"/>
      <c r="Y599" s="185"/>
      <c r="Z599" s="185"/>
      <c r="AA599" s="185"/>
      <c r="AC599" s="185">
        <f>'[1]CDKT'!U138</f>
        <v>0</v>
      </c>
      <c r="AD599" s="185"/>
      <c r="AE599" s="185"/>
      <c r="AF599" s="185"/>
      <c r="AG599" s="185"/>
      <c r="AH599" s="185"/>
      <c r="AI599" s="87"/>
      <c r="AJ599" s="100"/>
      <c r="AK599" s="155" t="s">
        <v>584</v>
      </c>
      <c r="AL599" s="155"/>
      <c r="AM599" s="215"/>
      <c r="AN599" s="215"/>
      <c r="AO599" s="215"/>
      <c r="AP599" s="215"/>
      <c r="AQ599" s="215"/>
      <c r="AR599" s="217"/>
      <c r="AS599" s="217"/>
      <c r="AT599" s="217"/>
      <c r="AU599" s="217"/>
      <c r="AV599" s="217"/>
      <c r="AW599" s="217"/>
      <c r="AX599" s="217"/>
      <c r="AY599" s="217"/>
      <c r="AZ599" s="217"/>
      <c r="BA599" s="217"/>
      <c r="BB599" s="217"/>
      <c r="BC599" s="217"/>
      <c r="BD599" s="185">
        <f t="shared" si="37"/>
        <v>0</v>
      </c>
      <c r="BE599" s="185"/>
      <c r="BF599" s="185"/>
      <c r="BG599" s="185"/>
      <c r="BH599" s="185"/>
      <c r="BI599" s="185"/>
      <c r="BK599" s="185">
        <f t="shared" si="38"/>
        <v>0</v>
      </c>
      <c r="BL599" s="185"/>
      <c r="BM599" s="185"/>
      <c r="BN599" s="185"/>
      <c r="BO599" s="185"/>
      <c r="BP599" s="185"/>
      <c r="BQ599" s="143"/>
    </row>
    <row r="600" spans="1:69" ht="15" customHeight="1" hidden="1">
      <c r="A600" s="87">
        <f>IF(B600&lt;&gt;"",COUNTIF($B$8:B600,"."),"")</f>
      </c>
      <c r="C600" s="155" t="s">
        <v>579</v>
      </c>
      <c r="E600" s="215"/>
      <c r="F600" s="215"/>
      <c r="G600" s="215"/>
      <c r="H600" s="215"/>
      <c r="I600" s="215"/>
      <c r="J600" s="217"/>
      <c r="K600" s="217"/>
      <c r="L600" s="217"/>
      <c r="M600" s="217"/>
      <c r="N600" s="217"/>
      <c r="O600" s="217"/>
      <c r="P600" s="217"/>
      <c r="Q600" s="217"/>
      <c r="R600" s="217"/>
      <c r="S600" s="217"/>
      <c r="T600" s="217"/>
      <c r="U600" s="217"/>
      <c r="V600" s="185">
        <f>'[1]CDKT'!O139</f>
        <v>0</v>
      </c>
      <c r="W600" s="185"/>
      <c r="X600" s="185"/>
      <c r="Y600" s="185"/>
      <c r="Z600" s="185"/>
      <c r="AA600" s="185"/>
      <c r="AC600" s="185">
        <f>'[1]CDKT'!U139</f>
        <v>0</v>
      </c>
      <c r="AD600" s="185"/>
      <c r="AE600" s="185"/>
      <c r="AF600" s="185"/>
      <c r="AG600" s="185"/>
      <c r="AH600" s="185"/>
      <c r="AI600" s="87"/>
      <c r="AJ600" s="100"/>
      <c r="AK600" s="155" t="s">
        <v>586</v>
      </c>
      <c r="AL600" s="155"/>
      <c r="AM600" s="215"/>
      <c r="AN600" s="215"/>
      <c r="AO600" s="215"/>
      <c r="AP600" s="215"/>
      <c r="AQ600" s="215"/>
      <c r="AR600" s="217"/>
      <c r="AS600" s="217"/>
      <c r="AT600" s="217"/>
      <c r="AU600" s="217"/>
      <c r="AV600" s="217"/>
      <c r="AW600" s="217"/>
      <c r="AX600" s="217"/>
      <c r="AY600" s="217"/>
      <c r="AZ600" s="217"/>
      <c r="BA600" s="217"/>
      <c r="BB600" s="217"/>
      <c r="BC600" s="217"/>
      <c r="BD600" s="185">
        <f t="shared" si="37"/>
        <v>0</v>
      </c>
      <c r="BE600" s="185"/>
      <c r="BF600" s="185"/>
      <c r="BG600" s="185"/>
      <c r="BH600" s="185"/>
      <c r="BI600" s="185"/>
      <c r="BK600" s="185">
        <f t="shared" si="38"/>
        <v>0</v>
      </c>
      <c r="BL600" s="185"/>
      <c r="BM600" s="185"/>
      <c r="BN600" s="185"/>
      <c r="BO600" s="185"/>
      <c r="BP600" s="185"/>
      <c r="BQ600" s="143"/>
    </row>
    <row r="601" spans="1:69" ht="15" customHeight="1">
      <c r="A601" s="87"/>
      <c r="C601" s="155" t="s">
        <v>860</v>
      </c>
      <c r="E601" s="215"/>
      <c r="F601" s="215"/>
      <c r="G601" s="215"/>
      <c r="H601" s="215"/>
      <c r="I601" s="215"/>
      <c r="J601" s="217"/>
      <c r="K601" s="217"/>
      <c r="L601" s="217"/>
      <c r="M601" s="217"/>
      <c r="N601" s="217"/>
      <c r="O601" s="217"/>
      <c r="P601" s="217"/>
      <c r="Q601" s="217"/>
      <c r="R601" s="217"/>
      <c r="S601" s="217"/>
      <c r="T601" s="217"/>
      <c r="U601" s="217"/>
      <c r="V601" s="143"/>
      <c r="W601" s="143"/>
      <c r="X601" s="143"/>
      <c r="Y601" s="143"/>
      <c r="Z601" s="143"/>
      <c r="AA601" s="143"/>
      <c r="AC601" s="229"/>
      <c r="AD601" s="229"/>
      <c r="AE601" s="229"/>
      <c r="AF601" s="229"/>
      <c r="AG601" s="229"/>
      <c r="AH601" s="229"/>
      <c r="AI601" s="87"/>
      <c r="AJ601" s="100"/>
      <c r="AK601" s="155"/>
      <c r="AL601" s="155"/>
      <c r="AM601" s="215"/>
      <c r="AN601" s="215"/>
      <c r="AO601" s="215"/>
      <c r="AP601" s="215"/>
      <c r="AQ601" s="215"/>
      <c r="AR601" s="217"/>
      <c r="AS601" s="217"/>
      <c r="AT601" s="217"/>
      <c r="AU601" s="217"/>
      <c r="AV601" s="217"/>
      <c r="AW601" s="217"/>
      <c r="AX601" s="217"/>
      <c r="AY601" s="217"/>
      <c r="AZ601" s="217"/>
      <c r="BA601" s="217"/>
      <c r="BB601" s="217"/>
      <c r="BC601" s="217"/>
      <c r="BD601" s="143"/>
      <c r="BE601" s="143"/>
      <c r="BF601" s="143"/>
      <c r="BG601" s="143"/>
      <c r="BH601" s="143"/>
      <c r="BI601" s="143"/>
      <c r="BK601" s="143"/>
      <c r="BL601" s="143"/>
      <c r="BM601" s="143"/>
      <c r="BN601" s="143"/>
      <c r="BO601" s="143"/>
      <c r="BP601" s="143"/>
      <c r="BQ601" s="143"/>
    </row>
    <row r="602" spans="1:68" ht="15" customHeight="1">
      <c r="A602" s="87">
        <f>IF(B602&lt;&gt;"",COUNTIF($B$8:B602,"."),"")</f>
      </c>
      <c r="C602" s="155"/>
      <c r="D602" s="218"/>
      <c r="E602" s="215"/>
      <c r="F602" s="215"/>
      <c r="G602" s="215"/>
      <c r="H602" s="215"/>
      <c r="I602" s="215"/>
      <c r="J602" s="219"/>
      <c r="K602" s="219"/>
      <c r="L602" s="219"/>
      <c r="M602" s="219"/>
      <c r="N602" s="219"/>
      <c r="O602" s="219"/>
      <c r="P602" s="219"/>
      <c r="Q602" s="219"/>
      <c r="R602" s="219"/>
      <c r="S602" s="219"/>
      <c r="T602" s="219"/>
      <c r="U602" s="219"/>
      <c r="AI602" s="87"/>
      <c r="AJ602" s="100"/>
      <c r="AK602" s="155"/>
      <c r="AL602" s="218"/>
      <c r="AM602" s="215"/>
      <c r="AN602" s="215"/>
      <c r="AO602" s="215"/>
      <c r="AP602" s="215"/>
      <c r="AQ602" s="215"/>
      <c r="AR602" s="219"/>
      <c r="AS602" s="219"/>
      <c r="AT602" s="219"/>
      <c r="AU602" s="219"/>
      <c r="AV602" s="219"/>
      <c r="AW602" s="219"/>
      <c r="AX602" s="219"/>
      <c r="AY602" s="219"/>
      <c r="AZ602" s="219"/>
      <c r="BA602" s="219"/>
      <c r="BB602" s="219"/>
      <c r="BC602" s="219"/>
      <c r="BD602" s="160"/>
      <c r="BE602" s="160"/>
      <c r="BF602" s="160"/>
      <c r="BG602" s="160"/>
      <c r="BH602" s="160"/>
      <c r="BI602" s="160"/>
      <c r="BK602" s="160"/>
      <c r="BL602" s="160"/>
      <c r="BM602" s="160"/>
      <c r="BN602" s="160"/>
      <c r="BO602" s="160"/>
      <c r="BP602" s="160"/>
    </row>
    <row r="603" spans="1:75" s="162" customFormat="1" ht="15" customHeight="1" thickBot="1">
      <c r="A603" s="87">
        <f>IF(B603&lt;&gt;"",COUNTIF($B$8:B603,"."),"")</f>
      </c>
      <c r="B603" s="134"/>
      <c r="C603" s="161" t="s">
        <v>504</v>
      </c>
      <c r="D603" s="220"/>
      <c r="E603" s="221"/>
      <c r="F603" s="221"/>
      <c r="G603" s="221"/>
      <c r="H603" s="221"/>
      <c r="I603" s="221"/>
      <c r="J603" s="222"/>
      <c r="K603" s="222"/>
      <c r="L603" s="222"/>
      <c r="M603" s="222"/>
      <c r="N603" s="222"/>
      <c r="O603" s="222"/>
      <c r="P603" s="222"/>
      <c r="Q603" s="222"/>
      <c r="R603" s="222"/>
      <c r="S603" s="222"/>
      <c r="T603" s="222"/>
      <c r="U603" s="222"/>
      <c r="V603" s="163">
        <f>SUM(V593:AA602)</f>
        <v>2541241231</v>
      </c>
      <c r="W603" s="163"/>
      <c r="X603" s="163"/>
      <c r="Y603" s="163"/>
      <c r="Z603" s="163"/>
      <c r="AA603" s="163"/>
      <c r="AB603" s="137"/>
      <c r="AC603" s="163">
        <f>SUM(AC593:AH602)</f>
        <v>2383238819</v>
      </c>
      <c r="AD603" s="163"/>
      <c r="AE603" s="163"/>
      <c r="AF603" s="163"/>
      <c r="AG603" s="163"/>
      <c r="AH603" s="163"/>
      <c r="AI603" s="87"/>
      <c r="AJ603" s="100"/>
      <c r="AK603" s="161" t="s">
        <v>505</v>
      </c>
      <c r="AL603" s="220"/>
      <c r="AM603" s="221"/>
      <c r="AN603" s="221"/>
      <c r="AO603" s="221"/>
      <c r="AP603" s="221"/>
      <c r="AQ603" s="221"/>
      <c r="AR603" s="222"/>
      <c r="AS603" s="222"/>
      <c r="AT603" s="222"/>
      <c r="AU603" s="222"/>
      <c r="AV603" s="222"/>
      <c r="AW603" s="222"/>
      <c r="AX603" s="222"/>
      <c r="AY603" s="222"/>
      <c r="AZ603" s="222"/>
      <c r="BA603" s="222"/>
      <c r="BB603" s="222"/>
      <c r="BC603" s="222"/>
      <c r="BD603" s="163">
        <f>SUM(BD593:BI602)</f>
        <v>2541241231</v>
      </c>
      <c r="BE603" s="163"/>
      <c r="BF603" s="163"/>
      <c r="BG603" s="163"/>
      <c r="BH603" s="163"/>
      <c r="BI603" s="163"/>
      <c r="BJ603" s="137"/>
      <c r="BK603" s="163">
        <f>SUM(BK593:BP602)</f>
        <v>2383238819</v>
      </c>
      <c r="BL603" s="163"/>
      <c r="BM603" s="163"/>
      <c r="BN603" s="163"/>
      <c r="BO603" s="163"/>
      <c r="BP603" s="163"/>
      <c r="BQ603" s="137"/>
      <c r="BR603" s="101"/>
      <c r="BS603" s="101"/>
      <c r="BT603" s="137"/>
      <c r="BU603" s="137"/>
      <c r="BV603" s="137"/>
      <c r="BW603" s="137"/>
    </row>
    <row r="604" spans="1:71" ht="15" customHeight="1" thickTop="1">
      <c r="A604" s="87">
        <f>IF(B604&lt;&gt;"",COUNTIF($B$8:B604,"."),"")</f>
      </c>
      <c r="D604" s="223"/>
      <c r="E604" s="215"/>
      <c r="F604" s="215"/>
      <c r="G604" s="215"/>
      <c r="H604" s="215"/>
      <c r="I604" s="215"/>
      <c r="J604" s="224"/>
      <c r="K604" s="224"/>
      <c r="L604" s="224"/>
      <c r="M604" s="224"/>
      <c r="N604" s="224"/>
      <c r="O604" s="224"/>
      <c r="P604" s="224"/>
      <c r="Q604" s="224"/>
      <c r="R604" s="224"/>
      <c r="S604" s="224"/>
      <c r="T604" s="224"/>
      <c r="U604" s="224"/>
      <c r="V604" s="195"/>
      <c r="W604" s="195"/>
      <c r="X604" s="195"/>
      <c r="Y604" s="195"/>
      <c r="Z604" s="195"/>
      <c r="AA604" s="195"/>
      <c r="AB604" s="195"/>
      <c r="AC604" s="195"/>
      <c r="AD604" s="195"/>
      <c r="AE604" s="195"/>
      <c r="AF604" s="195"/>
      <c r="AG604" s="195"/>
      <c r="AH604" s="195"/>
      <c r="AI604" s="87"/>
      <c r="AJ604" s="100"/>
      <c r="AL604" s="223"/>
      <c r="AM604" s="215"/>
      <c r="AN604" s="215"/>
      <c r="AO604" s="215"/>
      <c r="AP604" s="215"/>
      <c r="AQ604" s="215"/>
      <c r="AR604" s="224"/>
      <c r="AS604" s="224"/>
      <c r="AT604" s="224"/>
      <c r="AU604" s="224"/>
      <c r="AV604" s="224"/>
      <c r="AW604" s="224"/>
      <c r="AX604" s="224"/>
      <c r="AY604" s="224"/>
      <c r="AZ604" s="224"/>
      <c r="BA604" s="224"/>
      <c r="BB604" s="224"/>
      <c r="BC604" s="224"/>
      <c r="BD604" s="195"/>
      <c r="BE604" s="195"/>
      <c r="BF604" s="195"/>
      <c r="BG604" s="195"/>
      <c r="BH604" s="195"/>
      <c r="BI604" s="195"/>
      <c r="BJ604" s="195"/>
      <c r="BK604" s="195"/>
      <c r="BL604" s="195"/>
      <c r="BM604" s="195"/>
      <c r="BN604" s="195"/>
      <c r="BO604" s="195"/>
      <c r="BP604" s="195"/>
      <c r="BQ604" s="195"/>
      <c r="BR604" s="225"/>
      <c r="BS604" s="225"/>
    </row>
    <row r="605" spans="1:71" ht="42.75" customHeight="1">
      <c r="A605" s="87">
        <f>IF(B605&lt;&gt;"",COUNTIF($B$8:B605,"."),"")</f>
      </c>
      <c r="C605" s="226" t="s">
        <v>861</v>
      </c>
      <c r="D605" s="226"/>
      <c r="E605" s="226"/>
      <c r="F605" s="226"/>
      <c r="G605" s="226"/>
      <c r="H605" s="226"/>
      <c r="I605" s="226"/>
      <c r="J605" s="226"/>
      <c r="K605" s="226"/>
      <c r="L605" s="226"/>
      <c r="M605" s="226"/>
      <c r="N605" s="226"/>
      <c r="O605" s="226"/>
      <c r="P605" s="226"/>
      <c r="Q605" s="226"/>
      <c r="R605" s="226"/>
      <c r="S605" s="226"/>
      <c r="T605" s="226"/>
      <c r="U605" s="226"/>
      <c r="V605" s="226"/>
      <c r="W605" s="226"/>
      <c r="X605" s="226"/>
      <c r="Y605" s="226"/>
      <c r="Z605" s="226"/>
      <c r="AA605" s="226"/>
      <c r="AB605" s="226"/>
      <c r="AC605" s="226"/>
      <c r="AD605" s="226"/>
      <c r="AE605" s="226"/>
      <c r="AF605" s="226"/>
      <c r="AG605" s="226"/>
      <c r="AH605" s="226"/>
      <c r="AI605" s="87"/>
      <c r="AJ605" s="100"/>
      <c r="AK605" s="226" t="s">
        <v>588</v>
      </c>
      <c r="AL605" s="226"/>
      <c r="AM605" s="226"/>
      <c r="AN605" s="226"/>
      <c r="AO605" s="226"/>
      <c r="AP605" s="226"/>
      <c r="AQ605" s="226"/>
      <c r="AR605" s="226"/>
      <c r="AS605" s="226"/>
      <c r="AT605" s="226"/>
      <c r="AU605" s="226"/>
      <c r="AV605" s="226"/>
      <c r="AW605" s="226"/>
      <c r="AX605" s="226"/>
      <c r="AY605" s="226"/>
      <c r="AZ605" s="226"/>
      <c r="BA605" s="226"/>
      <c r="BB605" s="226"/>
      <c r="BC605" s="226"/>
      <c r="BD605" s="226"/>
      <c r="BE605" s="226"/>
      <c r="BF605" s="226"/>
      <c r="BG605" s="226"/>
      <c r="BH605" s="226"/>
      <c r="BI605" s="226"/>
      <c r="BJ605" s="226"/>
      <c r="BK605" s="226"/>
      <c r="BL605" s="226"/>
      <c r="BM605" s="226"/>
      <c r="BN605" s="226"/>
      <c r="BO605" s="226"/>
      <c r="BP605" s="226"/>
      <c r="BQ605" s="227"/>
      <c r="BR605" s="225"/>
      <c r="BS605" s="225"/>
    </row>
    <row r="606" spans="1:71" ht="15" customHeight="1">
      <c r="A606" s="87">
        <f>IF(B606&lt;&gt;"",COUNTIF($B$8:B606,"."),"")</f>
      </c>
      <c r="D606" s="223"/>
      <c r="E606" s="215"/>
      <c r="F606" s="215"/>
      <c r="G606" s="215"/>
      <c r="H606" s="215"/>
      <c r="I606" s="215"/>
      <c r="J606" s="224"/>
      <c r="K606" s="224"/>
      <c r="L606" s="224"/>
      <c r="M606" s="224"/>
      <c r="N606" s="224"/>
      <c r="O606" s="224"/>
      <c r="P606" s="224"/>
      <c r="Q606" s="224"/>
      <c r="R606" s="224"/>
      <c r="S606" s="224"/>
      <c r="T606" s="224"/>
      <c r="U606" s="224"/>
      <c r="V606" s="195"/>
      <c r="W606" s="195"/>
      <c r="X606" s="195"/>
      <c r="Y606" s="195"/>
      <c r="Z606" s="195"/>
      <c r="AA606" s="195"/>
      <c r="AB606" s="195"/>
      <c r="AC606" s="195"/>
      <c r="AD606" s="195"/>
      <c r="AE606" s="195"/>
      <c r="AF606" s="195"/>
      <c r="AG606" s="195"/>
      <c r="AH606" s="195"/>
      <c r="AI606" s="87"/>
      <c r="AJ606" s="100"/>
      <c r="AL606" s="223"/>
      <c r="AM606" s="215"/>
      <c r="AN606" s="215"/>
      <c r="AO606" s="215"/>
      <c r="AP606" s="215"/>
      <c r="AQ606" s="215"/>
      <c r="AR606" s="224"/>
      <c r="AS606" s="224"/>
      <c r="AT606" s="224"/>
      <c r="AU606" s="224"/>
      <c r="AV606" s="224"/>
      <c r="AW606" s="224"/>
      <c r="AX606" s="224"/>
      <c r="AY606" s="224"/>
      <c r="AZ606" s="224"/>
      <c r="BA606" s="224"/>
      <c r="BB606" s="224"/>
      <c r="BC606" s="224"/>
      <c r="BD606" s="195"/>
      <c r="BE606" s="195"/>
      <c r="BF606" s="195"/>
      <c r="BG606" s="195"/>
      <c r="BH606" s="195"/>
      <c r="BI606" s="195"/>
      <c r="BJ606" s="195"/>
      <c r="BK606" s="195"/>
      <c r="BL606" s="195"/>
      <c r="BM606" s="195"/>
      <c r="BN606" s="195"/>
      <c r="BO606" s="195"/>
      <c r="BP606" s="195"/>
      <c r="BQ606" s="195"/>
      <c r="BR606" s="225"/>
      <c r="BS606" s="225"/>
    </row>
    <row r="607" spans="1:71" ht="15" customHeight="1" hidden="1" outlineLevel="1">
      <c r="A607" s="87">
        <f>IF(B607&lt;&gt;"",COUNTIF($B$8:B607,"."),"")</f>
      </c>
      <c r="B607" s="134">
        <f>IF(AND(V616=0,AC616=0),"",".")</f>
      </c>
      <c r="C607" s="130" t="s">
        <v>862</v>
      </c>
      <c r="D607" s="223"/>
      <c r="E607" s="215"/>
      <c r="F607" s="215"/>
      <c r="G607" s="215"/>
      <c r="H607" s="215"/>
      <c r="I607" s="215"/>
      <c r="J607" s="224"/>
      <c r="K607" s="224"/>
      <c r="L607" s="224"/>
      <c r="M607" s="224"/>
      <c r="N607" s="224"/>
      <c r="O607" s="224"/>
      <c r="P607" s="224"/>
      <c r="Q607" s="224"/>
      <c r="R607" s="224"/>
      <c r="S607" s="224"/>
      <c r="T607" s="224"/>
      <c r="U607" s="224"/>
      <c r="V607" s="195"/>
      <c r="W607" s="195"/>
      <c r="X607" s="195"/>
      <c r="Y607" s="195"/>
      <c r="Z607" s="195"/>
      <c r="AA607" s="195"/>
      <c r="AB607" s="195"/>
      <c r="AC607" s="195"/>
      <c r="AI607" s="87">
        <f>A607</f>
      </c>
      <c r="AJ607" s="100">
        <f>B607</f>
      </c>
      <c r="AK607" s="130" t="s">
        <v>863</v>
      </c>
      <c r="AL607" s="223"/>
      <c r="AM607" s="215"/>
      <c r="AN607" s="215"/>
      <c r="AO607" s="215"/>
      <c r="AP607" s="215"/>
      <c r="AQ607" s="215"/>
      <c r="AR607" s="224"/>
      <c r="AS607" s="224"/>
      <c r="AT607" s="224"/>
      <c r="AU607" s="224"/>
      <c r="AV607" s="224"/>
      <c r="AW607" s="224"/>
      <c r="AX607" s="224"/>
      <c r="AY607" s="224"/>
      <c r="AZ607" s="224"/>
      <c r="BA607" s="224"/>
      <c r="BB607" s="224"/>
      <c r="BC607" s="224"/>
      <c r="BD607" s="195"/>
      <c r="BE607" s="195"/>
      <c r="BF607" s="195"/>
      <c r="BG607" s="195"/>
      <c r="BH607" s="195"/>
      <c r="BI607" s="195"/>
      <c r="BJ607" s="195"/>
      <c r="BK607" s="195"/>
      <c r="BR607" s="225"/>
      <c r="BS607" s="225"/>
    </row>
    <row r="608" spans="1:71" ht="30" customHeight="1" hidden="1" outlineLevel="1">
      <c r="A608" s="87">
        <f>IF(B608&lt;&gt;"",COUNTIF($B$8:B608,"."),"")</f>
      </c>
      <c r="C608" s="126"/>
      <c r="D608" s="223"/>
      <c r="E608" s="215"/>
      <c r="F608" s="215"/>
      <c r="G608" s="215"/>
      <c r="H608" s="215"/>
      <c r="I608" s="215"/>
      <c r="J608" s="224"/>
      <c r="K608" s="224"/>
      <c r="L608" s="224"/>
      <c r="M608" s="224"/>
      <c r="N608" s="224"/>
      <c r="O608" s="224"/>
      <c r="P608" s="224"/>
      <c r="Q608" s="224"/>
      <c r="R608" s="224"/>
      <c r="S608" s="224"/>
      <c r="T608" s="224"/>
      <c r="U608" s="224"/>
      <c r="V608" s="150" t="str">
        <f>V205</f>
        <v>31/12/2012
VND</v>
      </c>
      <c r="W608" s="151"/>
      <c r="X608" s="151"/>
      <c r="Y608" s="151"/>
      <c r="Z608" s="151"/>
      <c r="AA608" s="151"/>
      <c r="AB608" s="143"/>
      <c r="AC608" s="150" t="str">
        <f>AC205</f>
        <v>30/6/2013
VND</v>
      </c>
      <c r="AD608" s="150"/>
      <c r="AE608" s="150"/>
      <c r="AF608" s="150"/>
      <c r="AG608" s="150"/>
      <c r="AH608" s="150"/>
      <c r="AI608" s="87"/>
      <c r="AJ608" s="100"/>
      <c r="AL608" s="223"/>
      <c r="AM608" s="215"/>
      <c r="AN608" s="215"/>
      <c r="AO608" s="215"/>
      <c r="AP608" s="215"/>
      <c r="AQ608" s="215"/>
      <c r="AR608" s="224"/>
      <c r="AS608" s="224"/>
      <c r="AT608" s="224"/>
      <c r="AU608" s="224"/>
      <c r="AV608" s="224"/>
      <c r="AW608" s="224"/>
      <c r="AX608" s="224"/>
      <c r="AY608" s="224"/>
      <c r="AZ608" s="224"/>
      <c r="BA608" s="224"/>
      <c r="BB608" s="224"/>
      <c r="BC608" s="224"/>
      <c r="BD608" s="150" t="str">
        <f>BD205</f>
        <v>30/06/2009            VND</v>
      </c>
      <c r="BE608" s="151"/>
      <c r="BF608" s="151"/>
      <c r="BG608" s="151"/>
      <c r="BH608" s="151"/>
      <c r="BI608" s="151"/>
      <c r="BJ608" s="143"/>
      <c r="BK608" s="150" t="str">
        <f>BK205</f>
        <v>01/01/2009            VND</v>
      </c>
      <c r="BL608" s="150"/>
      <c r="BM608" s="150"/>
      <c r="BN608" s="150"/>
      <c r="BO608" s="150"/>
      <c r="BP608" s="150"/>
      <c r="BQ608" s="475"/>
      <c r="BR608" s="225"/>
      <c r="BS608" s="225"/>
    </row>
    <row r="609" spans="1:69" ht="15" customHeight="1" hidden="1" outlineLevel="1">
      <c r="A609" s="87">
        <f>IF(B609&lt;&gt;"",COUNTIF($B$8:B609,"."),"")</f>
      </c>
      <c r="C609" s="155" t="s">
        <v>864</v>
      </c>
      <c r="D609" s="223"/>
      <c r="E609" s="215"/>
      <c r="F609" s="215"/>
      <c r="G609" s="215"/>
      <c r="H609" s="215"/>
      <c r="I609" s="215"/>
      <c r="J609" s="224"/>
      <c r="K609" s="224"/>
      <c r="L609" s="224"/>
      <c r="M609" s="224"/>
      <c r="N609" s="224"/>
      <c r="O609" s="224"/>
      <c r="P609" s="224"/>
      <c r="Q609" s="224"/>
      <c r="R609" s="224"/>
      <c r="S609" s="224"/>
      <c r="T609" s="224"/>
      <c r="U609" s="224"/>
      <c r="V609" s="185">
        <v>0</v>
      </c>
      <c r="W609" s="185"/>
      <c r="X609" s="185"/>
      <c r="Y609" s="185"/>
      <c r="Z609" s="185"/>
      <c r="AA609" s="185"/>
      <c r="AC609" s="185">
        <v>0</v>
      </c>
      <c r="AD609" s="185"/>
      <c r="AE609" s="185"/>
      <c r="AF609" s="185"/>
      <c r="AG609" s="185"/>
      <c r="AH609" s="185"/>
      <c r="AI609" s="87"/>
      <c r="AJ609" s="100"/>
      <c r="AK609" s="155" t="s">
        <v>865</v>
      </c>
      <c r="AL609" s="223"/>
      <c r="AM609" s="215"/>
      <c r="AN609" s="215"/>
      <c r="AO609" s="215"/>
      <c r="AP609" s="215"/>
      <c r="AQ609" s="215"/>
      <c r="AR609" s="224"/>
      <c r="AS609" s="224"/>
      <c r="AT609" s="224"/>
      <c r="AU609" s="224"/>
      <c r="AV609" s="224"/>
      <c r="AW609" s="224"/>
      <c r="AX609" s="224"/>
      <c r="AY609" s="224"/>
      <c r="AZ609" s="224"/>
      <c r="BA609" s="224"/>
      <c r="BB609" s="224"/>
      <c r="BC609" s="224"/>
      <c r="BD609" s="185">
        <f aca="true" t="shared" si="39" ref="BD609:BD614">V609</f>
        <v>0</v>
      </c>
      <c r="BE609" s="185"/>
      <c r="BF609" s="185"/>
      <c r="BG609" s="185"/>
      <c r="BH609" s="185"/>
      <c r="BI609" s="185"/>
      <c r="BK609" s="185">
        <f aca="true" t="shared" si="40" ref="BK609:BK614">AC609</f>
        <v>0</v>
      </c>
      <c r="BL609" s="185"/>
      <c r="BM609" s="185"/>
      <c r="BN609" s="185"/>
      <c r="BO609" s="185"/>
      <c r="BP609" s="185"/>
      <c r="BQ609" s="143"/>
    </row>
    <row r="610" spans="1:69" ht="15" customHeight="1" hidden="1" outlineLevel="1">
      <c r="A610" s="87">
        <f>IF(B610&lt;&gt;"",COUNTIF($B$8:B610,"."),"")</f>
      </c>
      <c r="C610" s="155" t="s">
        <v>866</v>
      </c>
      <c r="D610" s="223"/>
      <c r="E610" s="215"/>
      <c r="F610" s="215"/>
      <c r="G610" s="215"/>
      <c r="H610" s="215"/>
      <c r="I610" s="215"/>
      <c r="J610" s="224"/>
      <c r="K610" s="224"/>
      <c r="L610" s="224"/>
      <c r="M610" s="224"/>
      <c r="N610" s="224"/>
      <c r="O610" s="224"/>
      <c r="P610" s="224"/>
      <c r="Q610" s="224"/>
      <c r="R610" s="224"/>
      <c r="S610" s="224"/>
      <c r="T610" s="224"/>
      <c r="U610" s="224"/>
      <c r="V610" s="185">
        <v>0</v>
      </c>
      <c r="W610" s="185"/>
      <c r="X610" s="185"/>
      <c r="Y610" s="185"/>
      <c r="Z610" s="185"/>
      <c r="AA610" s="185"/>
      <c r="AC610" s="185">
        <v>0</v>
      </c>
      <c r="AD610" s="185"/>
      <c r="AE610" s="185"/>
      <c r="AF610" s="185"/>
      <c r="AG610" s="185"/>
      <c r="AH610" s="185"/>
      <c r="AI610" s="87"/>
      <c r="AJ610" s="100"/>
      <c r="AK610" s="155" t="s">
        <v>867</v>
      </c>
      <c r="AL610" s="223"/>
      <c r="AM610" s="215"/>
      <c r="AN610" s="215"/>
      <c r="AO610" s="215"/>
      <c r="AP610" s="215"/>
      <c r="AQ610" s="215"/>
      <c r="AR610" s="224"/>
      <c r="AS610" s="224"/>
      <c r="AT610" s="224"/>
      <c r="AU610" s="224"/>
      <c r="AV610" s="224"/>
      <c r="AW610" s="224"/>
      <c r="AX610" s="224"/>
      <c r="AY610" s="224"/>
      <c r="AZ610" s="224"/>
      <c r="BA610" s="224"/>
      <c r="BB610" s="224"/>
      <c r="BC610" s="224"/>
      <c r="BD610" s="185">
        <f t="shared" si="39"/>
        <v>0</v>
      </c>
      <c r="BE610" s="185"/>
      <c r="BF610" s="185"/>
      <c r="BG610" s="185"/>
      <c r="BH610" s="185"/>
      <c r="BI610" s="185"/>
      <c r="BK610" s="185">
        <f t="shared" si="40"/>
        <v>0</v>
      </c>
      <c r="BL610" s="185"/>
      <c r="BM610" s="185"/>
      <c r="BN610" s="185"/>
      <c r="BO610" s="185"/>
      <c r="BP610" s="185"/>
      <c r="BQ610" s="143"/>
    </row>
    <row r="611" spans="1:69" ht="15" customHeight="1" hidden="1" outlineLevel="1">
      <c r="A611" s="87"/>
      <c r="C611" s="155" t="s">
        <v>868</v>
      </c>
      <c r="D611" s="223"/>
      <c r="E611" s="215"/>
      <c r="F611" s="215"/>
      <c r="G611" s="215"/>
      <c r="H611" s="215"/>
      <c r="I611" s="215"/>
      <c r="J611" s="224"/>
      <c r="K611" s="224"/>
      <c r="L611" s="224"/>
      <c r="M611" s="224"/>
      <c r="N611" s="224"/>
      <c r="O611" s="224"/>
      <c r="P611" s="224"/>
      <c r="Q611" s="224"/>
      <c r="R611" s="224"/>
      <c r="S611" s="224"/>
      <c r="T611" s="224"/>
      <c r="U611" s="224"/>
      <c r="V611" s="185">
        <v>0</v>
      </c>
      <c r="W611" s="185"/>
      <c r="X611" s="185"/>
      <c r="Y611" s="185"/>
      <c r="Z611" s="185"/>
      <c r="AA611" s="185"/>
      <c r="AC611" s="185">
        <v>0</v>
      </c>
      <c r="AD611" s="185"/>
      <c r="AE611" s="185"/>
      <c r="AF611" s="185"/>
      <c r="AG611" s="185"/>
      <c r="AH611" s="185"/>
      <c r="AI611" s="87"/>
      <c r="AJ611" s="100"/>
      <c r="AK611" s="155" t="s">
        <v>869</v>
      </c>
      <c r="AL611" s="223"/>
      <c r="AM611" s="215"/>
      <c r="AN611" s="215"/>
      <c r="AO611" s="215"/>
      <c r="AP611" s="215"/>
      <c r="AQ611" s="215"/>
      <c r="AR611" s="224"/>
      <c r="AS611" s="224"/>
      <c r="AT611" s="224"/>
      <c r="AU611" s="224"/>
      <c r="AV611" s="224"/>
      <c r="AW611" s="224"/>
      <c r="AX611" s="224"/>
      <c r="AY611" s="224"/>
      <c r="AZ611" s="224"/>
      <c r="BA611" s="224"/>
      <c r="BB611" s="224"/>
      <c r="BC611" s="224"/>
      <c r="BD611" s="185">
        <f t="shared" si="39"/>
        <v>0</v>
      </c>
      <c r="BE611" s="185"/>
      <c r="BF611" s="185"/>
      <c r="BG611" s="185"/>
      <c r="BH611" s="185"/>
      <c r="BI611" s="185"/>
      <c r="BK611" s="185">
        <f t="shared" si="40"/>
        <v>0</v>
      </c>
      <c r="BL611" s="185"/>
      <c r="BM611" s="185"/>
      <c r="BN611" s="185"/>
      <c r="BO611" s="185"/>
      <c r="BP611" s="185"/>
      <c r="BQ611" s="143"/>
    </row>
    <row r="612" spans="1:69" ht="15" customHeight="1" hidden="1" outlineLevel="1">
      <c r="A612" s="87">
        <f>IF(B612&lt;&gt;"",COUNTIF($B$8:B612,"."),"")</f>
      </c>
      <c r="C612" s="155" t="s">
        <v>870</v>
      </c>
      <c r="D612" s="223"/>
      <c r="E612" s="215"/>
      <c r="F612" s="215"/>
      <c r="G612" s="215"/>
      <c r="H612" s="215"/>
      <c r="I612" s="215"/>
      <c r="J612" s="224"/>
      <c r="K612" s="224"/>
      <c r="L612" s="224"/>
      <c r="M612" s="224"/>
      <c r="N612" s="224"/>
      <c r="O612" s="224"/>
      <c r="P612" s="224"/>
      <c r="Q612" s="224"/>
      <c r="R612" s="224"/>
      <c r="S612" s="224"/>
      <c r="T612" s="224"/>
      <c r="U612" s="224"/>
      <c r="V612" s="185"/>
      <c r="W612" s="185"/>
      <c r="X612" s="185"/>
      <c r="Y612" s="185"/>
      <c r="Z612" s="185"/>
      <c r="AA612" s="185"/>
      <c r="AC612" s="185"/>
      <c r="AD612" s="185"/>
      <c r="AE612" s="185"/>
      <c r="AF612" s="185"/>
      <c r="AG612" s="185"/>
      <c r="AH612" s="185"/>
      <c r="AI612" s="87"/>
      <c r="AJ612" s="100"/>
      <c r="AK612" s="155" t="s">
        <v>871</v>
      </c>
      <c r="AL612" s="223"/>
      <c r="AM612" s="215"/>
      <c r="AN612" s="215"/>
      <c r="AO612" s="215"/>
      <c r="AP612" s="215"/>
      <c r="AQ612" s="215"/>
      <c r="AR612" s="224"/>
      <c r="AS612" s="224"/>
      <c r="AT612" s="224"/>
      <c r="AU612" s="224"/>
      <c r="AV612" s="224"/>
      <c r="AW612" s="224"/>
      <c r="AX612" s="224"/>
      <c r="AY612" s="224"/>
      <c r="AZ612" s="224"/>
      <c r="BA612" s="224"/>
      <c r="BB612" s="224"/>
      <c r="BC612" s="224"/>
      <c r="BD612" s="185">
        <f t="shared" si="39"/>
        <v>0</v>
      </c>
      <c r="BE612" s="185"/>
      <c r="BF612" s="185"/>
      <c r="BG612" s="185"/>
      <c r="BH612" s="185"/>
      <c r="BI612" s="185"/>
      <c r="BK612" s="185">
        <f t="shared" si="40"/>
        <v>0</v>
      </c>
      <c r="BL612" s="185"/>
      <c r="BM612" s="185"/>
      <c r="BN612" s="185"/>
      <c r="BO612" s="185"/>
      <c r="BP612" s="185"/>
      <c r="BQ612" s="143"/>
    </row>
    <row r="613" spans="1:69" ht="15" customHeight="1" hidden="1" outlineLevel="1">
      <c r="A613" s="87">
        <f>IF(B613&lt;&gt;"",COUNTIF($B$8:B613,"."),"")</f>
      </c>
      <c r="C613" s="135" t="s">
        <v>872</v>
      </c>
      <c r="D613" s="223"/>
      <c r="E613" s="215"/>
      <c r="F613" s="215"/>
      <c r="G613" s="215"/>
      <c r="H613" s="215"/>
      <c r="I613" s="215"/>
      <c r="J613" s="224"/>
      <c r="K613" s="224"/>
      <c r="L613" s="224"/>
      <c r="M613" s="224"/>
      <c r="N613" s="224"/>
      <c r="O613" s="224"/>
      <c r="P613" s="224"/>
      <c r="Q613" s="224"/>
      <c r="R613" s="224"/>
      <c r="S613" s="224"/>
      <c r="T613" s="224"/>
      <c r="U613" s="224"/>
      <c r="V613" s="185"/>
      <c r="W613" s="185"/>
      <c r="X613" s="185"/>
      <c r="Y613" s="185"/>
      <c r="Z613" s="185"/>
      <c r="AA613" s="185"/>
      <c r="AC613" s="185"/>
      <c r="AD613" s="185"/>
      <c r="AE613" s="185"/>
      <c r="AF613" s="185"/>
      <c r="AG613" s="185"/>
      <c r="AH613" s="185"/>
      <c r="AI613" s="87"/>
      <c r="AJ613" s="100"/>
      <c r="AK613" s="155" t="s">
        <v>873</v>
      </c>
      <c r="AL613" s="223"/>
      <c r="AM613" s="215"/>
      <c r="AN613" s="215"/>
      <c r="AO613" s="215"/>
      <c r="AP613" s="215"/>
      <c r="AQ613" s="215"/>
      <c r="AR613" s="224"/>
      <c r="AS613" s="224"/>
      <c r="AT613" s="224"/>
      <c r="AU613" s="224"/>
      <c r="AV613" s="224"/>
      <c r="AW613" s="224"/>
      <c r="AX613" s="224"/>
      <c r="AY613" s="224"/>
      <c r="AZ613" s="224"/>
      <c r="BA613" s="224"/>
      <c r="BB613" s="224"/>
      <c r="BC613" s="224"/>
      <c r="BD613" s="185">
        <f t="shared" si="39"/>
        <v>0</v>
      </c>
      <c r="BE613" s="185"/>
      <c r="BF613" s="185"/>
      <c r="BG613" s="185"/>
      <c r="BH613" s="185"/>
      <c r="BI613" s="185"/>
      <c r="BK613" s="185">
        <f t="shared" si="40"/>
        <v>0</v>
      </c>
      <c r="BL613" s="185"/>
      <c r="BM613" s="185"/>
      <c r="BN613" s="185"/>
      <c r="BO613" s="185"/>
      <c r="BP613" s="185"/>
      <c r="BQ613" s="143"/>
    </row>
    <row r="614" spans="1:69" ht="15" customHeight="1" hidden="1" outlineLevel="1">
      <c r="A614" s="87">
        <f>IF(B614&lt;&gt;"",COUNTIF($B$8:B614,"."),"")</f>
      </c>
      <c r="C614" s="135" t="s">
        <v>874</v>
      </c>
      <c r="D614" s="223"/>
      <c r="E614" s="215"/>
      <c r="F614" s="215"/>
      <c r="G614" s="215"/>
      <c r="H614" s="215"/>
      <c r="I614" s="215"/>
      <c r="J614" s="224"/>
      <c r="K614" s="224"/>
      <c r="L614" s="224"/>
      <c r="M614" s="224"/>
      <c r="N614" s="224"/>
      <c r="O614" s="224"/>
      <c r="P614" s="224"/>
      <c r="Q614" s="224"/>
      <c r="R614" s="224"/>
      <c r="S614" s="224"/>
      <c r="T614" s="224"/>
      <c r="U614" s="224"/>
      <c r="V614" s="185"/>
      <c r="W614" s="185"/>
      <c r="X614" s="185"/>
      <c r="Y614" s="185"/>
      <c r="Z614" s="185"/>
      <c r="AA614" s="185"/>
      <c r="AC614" s="185"/>
      <c r="AD614" s="185"/>
      <c r="AE614" s="185"/>
      <c r="AF614" s="185"/>
      <c r="AG614" s="185"/>
      <c r="AH614" s="185"/>
      <c r="AI614" s="87"/>
      <c r="AJ614" s="100"/>
      <c r="AK614" s="155" t="s">
        <v>544</v>
      </c>
      <c r="AL614" s="223"/>
      <c r="AM614" s="215"/>
      <c r="AN614" s="215"/>
      <c r="AO614" s="215"/>
      <c r="AP614" s="215"/>
      <c r="AQ614" s="215"/>
      <c r="AR614" s="224"/>
      <c r="AS614" s="224"/>
      <c r="AT614" s="224"/>
      <c r="AU614" s="224"/>
      <c r="AV614" s="224"/>
      <c r="AW614" s="224"/>
      <c r="AX614" s="224"/>
      <c r="AY614" s="224"/>
      <c r="AZ614" s="224"/>
      <c r="BA614" s="224"/>
      <c r="BB614" s="224"/>
      <c r="BC614" s="224"/>
      <c r="BD614" s="185">
        <f t="shared" si="39"/>
        <v>0</v>
      </c>
      <c r="BE614" s="185"/>
      <c r="BF614" s="185"/>
      <c r="BG614" s="185"/>
      <c r="BH614" s="185"/>
      <c r="BI614" s="185"/>
      <c r="BK614" s="185">
        <f t="shared" si="40"/>
        <v>0</v>
      </c>
      <c r="BL614" s="185"/>
      <c r="BM614" s="185"/>
      <c r="BN614" s="185"/>
      <c r="BO614" s="185"/>
      <c r="BP614" s="185"/>
      <c r="BQ614" s="143"/>
    </row>
    <row r="615" spans="1:68" ht="15" customHeight="1" hidden="1" outlineLevel="1">
      <c r="A615" s="87">
        <f>IF(B615&lt;&gt;"",COUNTIF($B$8:B615,"."),"")</f>
      </c>
      <c r="C615" s="155"/>
      <c r="D615" s="223"/>
      <c r="E615" s="215"/>
      <c r="F615" s="215"/>
      <c r="G615" s="215"/>
      <c r="H615" s="215"/>
      <c r="I615" s="215"/>
      <c r="J615" s="224"/>
      <c r="K615" s="224"/>
      <c r="L615" s="224"/>
      <c r="M615" s="224"/>
      <c r="N615" s="224"/>
      <c r="O615" s="224"/>
      <c r="P615" s="224"/>
      <c r="Q615" s="224"/>
      <c r="R615" s="224"/>
      <c r="S615" s="224"/>
      <c r="T615" s="224"/>
      <c r="U615" s="224"/>
      <c r="V615" s="195"/>
      <c r="W615" s="195"/>
      <c r="X615" s="195"/>
      <c r="Y615" s="195"/>
      <c r="Z615" s="195"/>
      <c r="AA615" s="195"/>
      <c r="AB615" s="195"/>
      <c r="AC615" s="195"/>
      <c r="AI615" s="87"/>
      <c r="AJ615" s="100"/>
      <c r="AK615" s="155"/>
      <c r="AL615" s="223"/>
      <c r="AM615" s="215"/>
      <c r="AN615" s="215"/>
      <c r="AO615" s="215"/>
      <c r="AP615" s="215"/>
      <c r="AQ615" s="215"/>
      <c r="AR615" s="224"/>
      <c r="AS615" s="224"/>
      <c r="AT615" s="224"/>
      <c r="AU615" s="224"/>
      <c r="AV615" s="224"/>
      <c r="AW615" s="224"/>
      <c r="AX615" s="224"/>
      <c r="AY615" s="224"/>
      <c r="AZ615" s="224"/>
      <c r="BA615" s="224"/>
      <c r="BB615" s="224"/>
      <c r="BC615" s="224"/>
      <c r="BD615" s="195"/>
      <c r="BE615" s="195"/>
      <c r="BF615" s="195"/>
      <c r="BG615" s="195"/>
      <c r="BH615" s="195"/>
      <c r="BI615" s="195"/>
      <c r="BJ615" s="195"/>
      <c r="BK615" s="195"/>
      <c r="BL615" s="195"/>
      <c r="BM615" s="195"/>
      <c r="BN615" s="195"/>
      <c r="BO615" s="195"/>
      <c r="BP615" s="195"/>
    </row>
    <row r="616" spans="1:75" s="162" customFormat="1" ht="15" customHeight="1" hidden="1" outlineLevel="1" thickBot="1">
      <c r="A616" s="87">
        <f>IF(B616&lt;&gt;"",COUNTIF($B$8:B616,"."),"")</f>
      </c>
      <c r="B616" s="134"/>
      <c r="C616" s="161" t="s">
        <v>504</v>
      </c>
      <c r="D616" s="476"/>
      <c r="E616" s="221"/>
      <c r="F616" s="221"/>
      <c r="G616" s="221"/>
      <c r="H616" s="221"/>
      <c r="I616" s="221"/>
      <c r="J616" s="477"/>
      <c r="K616" s="477"/>
      <c r="L616" s="477"/>
      <c r="M616" s="477"/>
      <c r="N616" s="477"/>
      <c r="O616" s="477"/>
      <c r="P616" s="477"/>
      <c r="Q616" s="477"/>
      <c r="R616" s="477"/>
      <c r="S616" s="477"/>
      <c r="T616" s="477"/>
      <c r="U616" s="477"/>
      <c r="V616" s="163">
        <f>SUM(V609:AA615)</f>
        <v>0</v>
      </c>
      <c r="W616" s="163"/>
      <c r="X616" s="163"/>
      <c r="Y616" s="163"/>
      <c r="Z616" s="163"/>
      <c r="AA616" s="163"/>
      <c r="AB616" s="137"/>
      <c r="AC616" s="163">
        <f>SUM(AC609:AH615)</f>
        <v>0</v>
      </c>
      <c r="AD616" s="163"/>
      <c r="AE616" s="163"/>
      <c r="AF616" s="163"/>
      <c r="AG616" s="163"/>
      <c r="AH616" s="163"/>
      <c r="AI616" s="87"/>
      <c r="AJ616" s="100"/>
      <c r="AK616" s="161" t="s">
        <v>505</v>
      </c>
      <c r="AL616" s="476"/>
      <c r="AM616" s="221"/>
      <c r="AN616" s="221"/>
      <c r="AO616" s="221"/>
      <c r="AP616" s="221"/>
      <c r="AQ616" s="221"/>
      <c r="AR616" s="477"/>
      <c r="AS616" s="477"/>
      <c r="AT616" s="477"/>
      <c r="AU616" s="477"/>
      <c r="AV616" s="477"/>
      <c r="AW616" s="477"/>
      <c r="AX616" s="477"/>
      <c r="AY616" s="477"/>
      <c r="AZ616" s="477"/>
      <c r="BA616" s="477"/>
      <c r="BB616" s="477"/>
      <c r="BC616" s="477"/>
      <c r="BD616" s="163">
        <f>SUM(BD609:BI615)</f>
        <v>0</v>
      </c>
      <c r="BE616" s="163"/>
      <c r="BF616" s="163"/>
      <c r="BG616" s="163"/>
      <c r="BH616" s="163"/>
      <c r="BI616" s="163"/>
      <c r="BJ616" s="137"/>
      <c r="BK616" s="163">
        <f>SUM(BK609:BP615)</f>
        <v>0</v>
      </c>
      <c r="BL616" s="163"/>
      <c r="BM616" s="163"/>
      <c r="BN616" s="163"/>
      <c r="BO616" s="163"/>
      <c r="BP616" s="163"/>
      <c r="BQ616" s="137"/>
      <c r="BR616" s="101"/>
      <c r="BS616" s="101"/>
      <c r="BT616" s="137"/>
      <c r="BU616" s="137"/>
      <c r="BV616" s="137"/>
      <c r="BW616" s="137"/>
    </row>
    <row r="617" spans="1:75" ht="15" customHeight="1" hidden="1" outlineLevel="1" collapsed="1" thickTop="1">
      <c r="A617" s="87">
        <f>IF(B617&lt;&gt;"",COUNTIF($B$8:B617,"."),"")</f>
      </c>
      <c r="C617" s="130"/>
      <c r="D617" s="138"/>
      <c r="E617" s="138"/>
      <c r="F617" s="138"/>
      <c r="G617" s="138"/>
      <c r="H617" s="138"/>
      <c r="I617" s="138"/>
      <c r="J617" s="138"/>
      <c r="K617" s="138"/>
      <c r="L617" s="138"/>
      <c r="M617" s="138"/>
      <c r="N617" s="138"/>
      <c r="O617" s="138"/>
      <c r="P617" s="138"/>
      <c r="Q617" s="138"/>
      <c r="R617" s="138"/>
      <c r="S617" s="138"/>
      <c r="V617" s="202"/>
      <c r="W617" s="202"/>
      <c r="X617" s="202"/>
      <c r="Y617" s="202"/>
      <c r="Z617" s="202"/>
      <c r="AA617" s="202"/>
      <c r="AC617" s="203"/>
      <c r="AD617" s="203"/>
      <c r="AE617" s="203"/>
      <c r="AF617" s="203"/>
      <c r="AG617" s="203"/>
      <c r="AH617" s="203"/>
      <c r="AI617" s="87"/>
      <c r="AJ617" s="100"/>
      <c r="AK617" s="130"/>
      <c r="AL617" s="138"/>
      <c r="AM617" s="138"/>
      <c r="AN617" s="138"/>
      <c r="AO617" s="138"/>
      <c r="AP617" s="138"/>
      <c r="AQ617" s="138"/>
      <c r="AR617" s="138"/>
      <c r="AS617" s="138"/>
      <c r="AT617" s="138"/>
      <c r="AU617" s="138"/>
      <c r="AV617" s="138"/>
      <c r="AW617" s="138"/>
      <c r="AX617" s="138"/>
      <c r="AY617" s="138"/>
      <c r="AZ617" s="138"/>
      <c r="BA617" s="138"/>
      <c r="BD617" s="202"/>
      <c r="BE617" s="202"/>
      <c r="BF617" s="202"/>
      <c r="BG617" s="202"/>
      <c r="BH617" s="202"/>
      <c r="BI617" s="202"/>
      <c r="BK617" s="203"/>
      <c r="BL617" s="203"/>
      <c r="BM617" s="203"/>
      <c r="BN617" s="203"/>
      <c r="BO617" s="203"/>
      <c r="BP617" s="203"/>
      <c r="BQ617" s="201"/>
      <c r="BT617" s="136"/>
      <c r="BU617" s="136"/>
      <c r="BV617" s="136"/>
      <c r="BW617" s="136"/>
    </row>
    <row r="618" spans="1:75" ht="15" customHeight="1" collapsed="1">
      <c r="A618" s="87">
        <v>14</v>
      </c>
      <c r="B618" s="134" t="str">
        <f>IF(AND(V626=0,AC626=0),"",".")</f>
        <v>.</v>
      </c>
      <c r="C618" s="130" t="s">
        <v>875</v>
      </c>
      <c r="AI618" s="87">
        <f>A618</f>
        <v>14</v>
      </c>
      <c r="AJ618" s="100" t="str">
        <f>B618</f>
        <v>.</v>
      </c>
      <c r="AK618" s="130"/>
      <c r="BT618" s="136"/>
      <c r="BU618" s="136"/>
      <c r="BV618" s="136"/>
      <c r="BW618" s="136"/>
    </row>
    <row r="619" spans="1:75" ht="30" customHeight="1">
      <c r="A619" s="87">
        <f>IF(B619&lt;&gt;"",COUNTIF($B$8:B619,"."),"")</f>
      </c>
      <c r="C619" s="126"/>
      <c r="D619" s="149"/>
      <c r="E619" s="149"/>
      <c r="F619" s="149"/>
      <c r="G619" s="149"/>
      <c r="H619" s="149"/>
      <c r="I619" s="149"/>
      <c r="J619" s="149"/>
      <c r="K619" s="149"/>
      <c r="L619" s="149"/>
      <c r="M619" s="149"/>
      <c r="N619" s="149"/>
      <c r="O619" s="149"/>
      <c r="P619" s="149"/>
      <c r="Q619" s="149"/>
      <c r="R619" s="149"/>
      <c r="S619" s="149"/>
      <c r="V619" s="478" t="str">
        <f>V205</f>
        <v>31/12/2012
VND</v>
      </c>
      <c r="W619" s="151"/>
      <c r="X619" s="151"/>
      <c r="Y619" s="151"/>
      <c r="Z619" s="151"/>
      <c r="AA619" s="151"/>
      <c r="AB619" s="143"/>
      <c r="AC619" s="150" t="str">
        <f>AC205</f>
        <v>30/6/2013
VND</v>
      </c>
      <c r="AD619" s="150"/>
      <c r="AE619" s="150"/>
      <c r="AF619" s="150"/>
      <c r="AG619" s="150"/>
      <c r="AH619" s="150"/>
      <c r="AI619" s="87"/>
      <c r="AJ619" s="100"/>
      <c r="AK619" s="126"/>
      <c r="AL619" s="149"/>
      <c r="AM619" s="149"/>
      <c r="AN619" s="149"/>
      <c r="AO619" s="149"/>
      <c r="AP619" s="149"/>
      <c r="AQ619" s="149"/>
      <c r="AR619" s="149"/>
      <c r="AS619" s="149"/>
      <c r="AT619" s="149"/>
      <c r="AU619" s="149"/>
      <c r="AV619" s="149"/>
      <c r="AW619" s="149"/>
      <c r="AX619" s="149"/>
      <c r="AY619" s="149"/>
      <c r="AZ619" s="149"/>
      <c r="BA619" s="149"/>
      <c r="BD619" s="150" t="str">
        <f>BD205</f>
        <v>30/06/2009            VND</v>
      </c>
      <c r="BE619" s="151"/>
      <c r="BF619" s="151"/>
      <c r="BG619" s="151"/>
      <c r="BH619" s="151"/>
      <c r="BI619" s="151"/>
      <c r="BJ619" s="143"/>
      <c r="BK619" s="150" t="str">
        <f>BK205</f>
        <v>01/01/2009            VND</v>
      </c>
      <c r="BL619" s="150"/>
      <c r="BM619" s="150"/>
      <c r="BN619" s="150"/>
      <c r="BO619" s="150"/>
      <c r="BP619" s="150"/>
      <c r="BQ619" s="152"/>
      <c r="BR619" s="184"/>
      <c r="BS619" s="184"/>
      <c r="BT619" s="136"/>
      <c r="BU619" s="136"/>
      <c r="BV619" s="136"/>
      <c r="BW619" s="136"/>
    </row>
    <row r="620" spans="1:75" ht="15" customHeight="1">
      <c r="A620" s="87">
        <f>IF(B620&lt;&gt;"",COUNTIF($B$8:B620,"."),"")</f>
      </c>
      <c r="C620" s="155" t="s">
        <v>876</v>
      </c>
      <c r="D620" s="138"/>
      <c r="E620" s="138"/>
      <c r="F620" s="138"/>
      <c r="G620" s="138"/>
      <c r="H620" s="138"/>
      <c r="I620" s="138"/>
      <c r="J620" s="138"/>
      <c r="K620" s="138"/>
      <c r="L620" s="138"/>
      <c r="M620" s="138"/>
      <c r="N620" s="138"/>
      <c r="O620" s="138"/>
      <c r="P620" s="138"/>
      <c r="Q620" s="138"/>
      <c r="R620" s="138"/>
      <c r="S620" s="138"/>
      <c r="V620" s="185">
        <v>53942141</v>
      </c>
      <c r="W620" s="185"/>
      <c r="X620" s="185"/>
      <c r="Y620" s="185"/>
      <c r="Z620" s="185"/>
      <c r="AA620" s="185"/>
      <c r="AB620" s="143"/>
      <c r="AC620" s="185">
        <v>82927765</v>
      </c>
      <c r="AD620" s="185"/>
      <c r="AE620" s="185"/>
      <c r="AF620" s="185"/>
      <c r="AG620" s="185"/>
      <c r="AH620" s="185"/>
      <c r="AI620" s="87"/>
      <c r="AJ620" s="100"/>
      <c r="AK620" s="155"/>
      <c r="AL620" s="138"/>
      <c r="AM620" s="138"/>
      <c r="AN620" s="138"/>
      <c r="AO620" s="138"/>
      <c r="AP620" s="138"/>
      <c r="AQ620" s="138"/>
      <c r="AR620" s="138"/>
      <c r="AS620" s="138"/>
      <c r="AT620" s="138"/>
      <c r="AU620" s="138"/>
      <c r="AV620" s="138"/>
      <c r="AW620" s="138"/>
      <c r="AX620" s="138"/>
      <c r="AY620" s="138"/>
      <c r="AZ620" s="138"/>
      <c r="BA620" s="138"/>
      <c r="BD620" s="185">
        <f>V620</f>
        <v>53942141</v>
      </c>
      <c r="BE620" s="185"/>
      <c r="BF620" s="185"/>
      <c r="BG620" s="185"/>
      <c r="BH620" s="185"/>
      <c r="BI620" s="185"/>
      <c r="BJ620" s="143"/>
      <c r="BK620" s="185">
        <f>AC620</f>
        <v>82927765</v>
      </c>
      <c r="BL620" s="185"/>
      <c r="BM620" s="185"/>
      <c r="BN620" s="185"/>
      <c r="BO620" s="185"/>
      <c r="BP620" s="185"/>
      <c r="BQ620" s="143"/>
      <c r="BT620" s="136"/>
      <c r="BU620" s="136"/>
      <c r="BV620" s="136"/>
      <c r="BW620" s="136"/>
    </row>
    <row r="621" spans="1:75" ht="15" customHeight="1" hidden="1">
      <c r="A621" s="87">
        <f>IF(B621&lt;&gt;"",COUNTIF($B$8:B621,"."),"")</f>
      </c>
      <c r="C621" s="155" t="s">
        <v>877</v>
      </c>
      <c r="D621" s="138"/>
      <c r="E621" s="138"/>
      <c r="F621" s="138"/>
      <c r="G621" s="138"/>
      <c r="H621" s="138"/>
      <c r="I621" s="138"/>
      <c r="J621" s="138"/>
      <c r="K621" s="138"/>
      <c r="L621" s="138"/>
      <c r="M621" s="138"/>
      <c r="N621" s="138"/>
      <c r="O621" s="138"/>
      <c r="P621" s="138"/>
      <c r="Q621" s="138"/>
      <c r="R621" s="138"/>
      <c r="S621" s="138"/>
      <c r="V621" s="185">
        <v>0</v>
      </c>
      <c r="W621" s="185"/>
      <c r="X621" s="185"/>
      <c r="Y621" s="185"/>
      <c r="Z621" s="185"/>
      <c r="AA621" s="185"/>
      <c r="AB621" s="143"/>
      <c r="AC621" s="185">
        <f>'[1]CDKT'!U145</f>
        <v>0</v>
      </c>
      <c r="AD621" s="185"/>
      <c r="AE621" s="185"/>
      <c r="AF621" s="185"/>
      <c r="AG621" s="185"/>
      <c r="AH621" s="185"/>
      <c r="AI621" s="87"/>
      <c r="AJ621" s="100"/>
      <c r="AK621" s="155"/>
      <c r="AL621" s="138"/>
      <c r="AM621" s="138"/>
      <c r="AN621" s="138"/>
      <c r="AO621" s="138"/>
      <c r="AP621" s="138"/>
      <c r="AQ621" s="138"/>
      <c r="AR621" s="138"/>
      <c r="AS621" s="138"/>
      <c r="AT621" s="138"/>
      <c r="AU621" s="138"/>
      <c r="AV621" s="138"/>
      <c r="AW621" s="138"/>
      <c r="AX621" s="138"/>
      <c r="AY621" s="138"/>
      <c r="AZ621" s="138"/>
      <c r="BA621" s="138"/>
      <c r="BD621" s="185">
        <f>V621</f>
        <v>0</v>
      </c>
      <c r="BE621" s="185"/>
      <c r="BF621" s="185"/>
      <c r="BG621" s="185"/>
      <c r="BH621" s="185"/>
      <c r="BI621" s="185"/>
      <c r="BJ621" s="143"/>
      <c r="BK621" s="185">
        <f>AC621</f>
        <v>0</v>
      </c>
      <c r="BL621" s="185"/>
      <c r="BM621" s="185"/>
      <c r="BN621" s="185"/>
      <c r="BO621" s="185"/>
      <c r="BP621" s="185"/>
      <c r="BQ621" s="143"/>
      <c r="BT621" s="136"/>
      <c r="BU621" s="136"/>
      <c r="BV621" s="136"/>
      <c r="BW621" s="136"/>
    </row>
    <row r="622" spans="1:75" ht="15" customHeight="1" hidden="1">
      <c r="A622" s="87">
        <f>IF(B622&lt;&gt;"",COUNTIF($B$8:B622,"."),"")</f>
      </c>
      <c r="C622" s="155" t="s">
        <v>878</v>
      </c>
      <c r="D622" s="138"/>
      <c r="E622" s="138"/>
      <c r="F622" s="138"/>
      <c r="G622" s="138"/>
      <c r="H622" s="138"/>
      <c r="I622" s="138"/>
      <c r="J622" s="138"/>
      <c r="K622" s="138"/>
      <c r="L622" s="138"/>
      <c r="M622" s="138"/>
      <c r="N622" s="138"/>
      <c r="O622" s="138"/>
      <c r="P622" s="138"/>
      <c r="Q622" s="138"/>
      <c r="R622" s="138"/>
      <c r="S622" s="138"/>
      <c r="V622" s="185">
        <v>0</v>
      </c>
      <c r="W622" s="185"/>
      <c r="X622" s="185"/>
      <c r="Y622" s="185"/>
      <c r="Z622" s="185"/>
      <c r="AA622" s="185"/>
      <c r="AB622" s="143"/>
      <c r="AC622" s="185">
        <f>'[1]CDKT'!U146</f>
        <v>0</v>
      </c>
      <c r="AD622" s="185"/>
      <c r="AE622" s="185"/>
      <c r="AF622" s="185"/>
      <c r="AG622" s="185"/>
      <c r="AH622" s="185"/>
      <c r="AI622" s="87"/>
      <c r="AJ622" s="100"/>
      <c r="AK622" s="155"/>
      <c r="AL622" s="138"/>
      <c r="AM622" s="138"/>
      <c r="AN622" s="138"/>
      <c r="AO622" s="138"/>
      <c r="AP622" s="138"/>
      <c r="AQ622" s="138"/>
      <c r="AR622" s="138"/>
      <c r="AS622" s="138"/>
      <c r="AT622" s="138"/>
      <c r="AU622" s="138"/>
      <c r="AV622" s="138"/>
      <c r="AW622" s="138"/>
      <c r="AX622" s="138"/>
      <c r="AY622" s="138"/>
      <c r="AZ622" s="138"/>
      <c r="BA622" s="138"/>
      <c r="BD622" s="185">
        <f>V622</f>
        <v>0</v>
      </c>
      <c r="BE622" s="185"/>
      <c r="BF622" s="185"/>
      <c r="BG622" s="185"/>
      <c r="BH622" s="185"/>
      <c r="BI622" s="185"/>
      <c r="BJ622" s="143"/>
      <c r="BK622" s="185">
        <f>AC622</f>
        <v>0</v>
      </c>
      <c r="BL622" s="185"/>
      <c r="BM622" s="185"/>
      <c r="BN622" s="185"/>
      <c r="BO622" s="185"/>
      <c r="BP622" s="185"/>
      <c r="BQ622" s="143"/>
      <c r="BT622" s="136"/>
      <c r="BU622" s="136"/>
      <c r="BV622" s="136"/>
      <c r="BW622" s="136"/>
    </row>
    <row r="623" spans="1:75" ht="15" customHeight="1">
      <c r="A623" s="87">
        <f>IF(B623&lt;&gt;"",COUNTIF($B$8:B623,"."),"")</f>
      </c>
      <c r="C623" s="155" t="s">
        <v>879</v>
      </c>
      <c r="D623" s="138"/>
      <c r="E623" s="138"/>
      <c r="F623" s="138"/>
      <c r="G623" s="138"/>
      <c r="H623" s="138"/>
      <c r="I623" s="138"/>
      <c r="J623" s="138"/>
      <c r="K623" s="138"/>
      <c r="L623" s="138"/>
      <c r="M623" s="138"/>
      <c r="N623" s="138"/>
      <c r="O623" s="138"/>
      <c r="P623" s="138"/>
      <c r="Q623" s="138"/>
      <c r="R623" s="138"/>
      <c r="S623" s="138"/>
      <c r="V623" s="185">
        <v>83000934</v>
      </c>
      <c r="W623" s="185"/>
      <c r="X623" s="185"/>
      <c r="Y623" s="185"/>
      <c r="Z623" s="185"/>
      <c r="AA623" s="185"/>
      <c r="AB623" s="143"/>
      <c r="AC623" s="185">
        <v>65739225</v>
      </c>
      <c r="AD623" s="185"/>
      <c r="AE623" s="185"/>
      <c r="AF623" s="185"/>
      <c r="AG623" s="185"/>
      <c r="AH623" s="185"/>
      <c r="AI623" s="87"/>
      <c r="AJ623" s="100"/>
      <c r="AK623" s="155"/>
      <c r="AL623" s="138"/>
      <c r="AM623" s="138"/>
      <c r="AN623" s="138"/>
      <c r="AO623" s="138"/>
      <c r="AP623" s="138"/>
      <c r="AQ623" s="138"/>
      <c r="AR623" s="138"/>
      <c r="AS623" s="138"/>
      <c r="AT623" s="138"/>
      <c r="AU623" s="138"/>
      <c r="AV623" s="138"/>
      <c r="AW623" s="138"/>
      <c r="AX623" s="138"/>
      <c r="AY623" s="138"/>
      <c r="AZ623" s="138"/>
      <c r="BA623" s="138"/>
      <c r="BD623" s="185">
        <f>V623</f>
        <v>83000934</v>
      </c>
      <c r="BE623" s="185"/>
      <c r="BF623" s="185"/>
      <c r="BG623" s="185"/>
      <c r="BH623" s="185"/>
      <c r="BI623" s="185"/>
      <c r="BJ623" s="143"/>
      <c r="BK623" s="185">
        <f>AC623</f>
        <v>65739225</v>
      </c>
      <c r="BL623" s="185"/>
      <c r="BM623" s="185"/>
      <c r="BN623" s="185"/>
      <c r="BO623" s="185"/>
      <c r="BP623" s="185"/>
      <c r="BQ623" s="143"/>
      <c r="BT623" s="136"/>
      <c r="BU623" s="136"/>
      <c r="BV623" s="136"/>
      <c r="BW623" s="136"/>
    </row>
    <row r="624" spans="1:75" ht="15" customHeight="1">
      <c r="A624" s="87">
        <f>IF(B624&lt;&gt;"",COUNTIF($B$8:B624,"."),"")</f>
      </c>
      <c r="C624" s="155" t="s">
        <v>880</v>
      </c>
      <c r="D624" s="138"/>
      <c r="E624" s="138"/>
      <c r="F624" s="138"/>
      <c r="G624" s="138"/>
      <c r="H624" s="138"/>
      <c r="I624" s="138"/>
      <c r="J624" s="138"/>
      <c r="K624" s="138"/>
      <c r="L624" s="138"/>
      <c r="M624" s="138"/>
      <c r="N624" s="138"/>
      <c r="O624" s="138"/>
      <c r="P624" s="138"/>
      <c r="Q624" s="138"/>
      <c r="R624" s="138"/>
      <c r="S624" s="138"/>
      <c r="V624" s="185">
        <v>47351490456</v>
      </c>
      <c r="W624" s="185"/>
      <c r="X624" s="185"/>
      <c r="Y624" s="185"/>
      <c r="Z624" s="185"/>
      <c r="AA624" s="185"/>
      <c r="AB624" s="143"/>
      <c r="AC624" s="185">
        <v>50771581386</v>
      </c>
      <c r="AD624" s="185"/>
      <c r="AE624" s="185"/>
      <c r="AF624" s="185"/>
      <c r="AG624" s="185"/>
      <c r="AH624" s="185"/>
      <c r="AI624" s="87"/>
      <c r="AJ624" s="100"/>
      <c r="AK624" s="155"/>
      <c r="AL624" s="138"/>
      <c r="AM624" s="138"/>
      <c r="AN624" s="138"/>
      <c r="AO624" s="138"/>
      <c r="AP624" s="138"/>
      <c r="AQ624" s="138"/>
      <c r="AR624" s="138"/>
      <c r="AS624" s="138"/>
      <c r="AT624" s="138"/>
      <c r="AU624" s="138"/>
      <c r="AV624" s="138"/>
      <c r="AW624" s="138"/>
      <c r="AX624" s="138"/>
      <c r="AY624" s="138"/>
      <c r="AZ624" s="138"/>
      <c r="BA624" s="138"/>
      <c r="BD624" s="185">
        <f>V624</f>
        <v>47351490456</v>
      </c>
      <c r="BE624" s="185"/>
      <c r="BF624" s="185"/>
      <c r="BG624" s="185"/>
      <c r="BH624" s="185"/>
      <c r="BI624" s="185"/>
      <c r="BJ624" s="143"/>
      <c r="BK624" s="185">
        <f>AC624</f>
        <v>50771581386</v>
      </c>
      <c r="BL624" s="185"/>
      <c r="BM624" s="185"/>
      <c r="BN624" s="185"/>
      <c r="BO624" s="185"/>
      <c r="BP624" s="185"/>
      <c r="BQ624" s="143"/>
      <c r="BT624" s="136"/>
      <c r="BU624" s="136"/>
      <c r="BV624" s="136"/>
      <c r="BW624" s="136"/>
    </row>
    <row r="625" spans="1:75" ht="15" customHeight="1">
      <c r="A625" s="87">
        <f>IF(B625&lt;&gt;"",COUNTIF($B$8:B625,"."),"")</f>
      </c>
      <c r="B625" s="138"/>
      <c r="C625" s="155"/>
      <c r="D625" s="149"/>
      <c r="V625" s="198"/>
      <c r="W625" s="198"/>
      <c r="X625" s="198"/>
      <c r="Y625" s="198"/>
      <c r="Z625" s="198"/>
      <c r="AA625" s="198"/>
      <c r="AB625" s="143"/>
      <c r="AC625" s="198"/>
      <c r="AD625" s="198"/>
      <c r="AE625" s="198"/>
      <c r="AF625" s="198"/>
      <c r="AG625" s="198"/>
      <c r="AH625" s="198"/>
      <c r="AI625" s="87"/>
      <c r="AJ625" s="100"/>
      <c r="AK625" s="155"/>
      <c r="AL625" s="149"/>
      <c r="BD625" s="198"/>
      <c r="BE625" s="198"/>
      <c r="BF625" s="198"/>
      <c r="BG625" s="198"/>
      <c r="BH625" s="198"/>
      <c r="BI625" s="198"/>
      <c r="BJ625" s="143"/>
      <c r="BK625" s="198"/>
      <c r="BL625" s="198"/>
      <c r="BM625" s="198"/>
      <c r="BN625" s="198"/>
      <c r="BO625" s="198"/>
      <c r="BP625" s="198"/>
      <c r="BQ625" s="195"/>
      <c r="BT625" s="136"/>
      <c r="BU625" s="136"/>
      <c r="BV625" s="136"/>
      <c r="BW625" s="136"/>
    </row>
    <row r="626" spans="1:75" s="162" customFormat="1" ht="15" customHeight="1" thickBot="1">
      <c r="A626" s="87">
        <f>IF(B626&lt;&gt;"",COUNTIF($B$8:B626,"."),"")</f>
      </c>
      <c r="B626" s="134"/>
      <c r="C626" s="161" t="s">
        <v>504</v>
      </c>
      <c r="D626" s="199"/>
      <c r="V626" s="200">
        <f>SUM(V620:AA625)</f>
        <v>47488433531</v>
      </c>
      <c r="W626" s="200"/>
      <c r="X626" s="200"/>
      <c r="Y626" s="200"/>
      <c r="Z626" s="200"/>
      <c r="AA626" s="200"/>
      <c r="AB626" s="99"/>
      <c r="AC626" s="200">
        <f>SUM(AC620:AH625)</f>
        <v>50920248376</v>
      </c>
      <c r="AD626" s="200"/>
      <c r="AE626" s="200"/>
      <c r="AF626" s="200"/>
      <c r="AG626" s="200"/>
      <c r="AH626" s="200"/>
      <c r="AI626" s="87"/>
      <c r="AJ626" s="100"/>
      <c r="AK626" s="161" t="s">
        <v>505</v>
      </c>
      <c r="AL626" s="199"/>
      <c r="BD626" s="200">
        <f>SUM(BD620:BI625)</f>
        <v>47488433531</v>
      </c>
      <c r="BE626" s="200"/>
      <c r="BF626" s="200"/>
      <c r="BG626" s="200"/>
      <c r="BH626" s="200"/>
      <c r="BI626" s="200"/>
      <c r="BJ626" s="99"/>
      <c r="BK626" s="200">
        <f>SUM(BK620:BP625)</f>
        <v>50920248376</v>
      </c>
      <c r="BL626" s="200"/>
      <c r="BM626" s="200"/>
      <c r="BN626" s="200"/>
      <c r="BO626" s="200"/>
      <c r="BP626" s="200"/>
      <c r="BQ626" s="99"/>
      <c r="BR626" s="101"/>
      <c r="BS626" s="101"/>
      <c r="BT626" s="137">
        <f>50920248376-AC626</f>
        <v>0</v>
      </c>
      <c r="BU626" s="137"/>
      <c r="BV626" s="137"/>
      <c r="BW626" s="137"/>
    </row>
    <row r="627" spans="1:71" ht="15" customHeight="1" thickTop="1">
      <c r="A627" s="87">
        <f>IF(B627&lt;&gt;"",COUNTIF($B$8:B627,"."),"")</f>
      </c>
      <c r="D627" s="223"/>
      <c r="E627" s="215"/>
      <c r="F627" s="215"/>
      <c r="G627" s="215"/>
      <c r="H627" s="215"/>
      <c r="I627" s="215"/>
      <c r="J627" s="224"/>
      <c r="K627" s="224"/>
      <c r="L627" s="224"/>
      <c r="M627" s="224"/>
      <c r="N627" s="224"/>
      <c r="O627" s="224"/>
      <c r="P627" s="224"/>
      <c r="Q627" s="224"/>
      <c r="R627" s="224"/>
      <c r="S627" s="224"/>
      <c r="T627" s="224"/>
      <c r="U627" s="224"/>
      <c r="V627" s="195"/>
      <c r="W627" s="195"/>
      <c r="X627" s="195"/>
      <c r="Y627" s="195"/>
      <c r="Z627" s="195"/>
      <c r="AA627" s="195"/>
      <c r="AB627" s="195"/>
      <c r="AC627" s="195"/>
      <c r="AI627" s="87"/>
      <c r="AJ627" s="100"/>
      <c r="AL627" s="223"/>
      <c r="AM627" s="215"/>
      <c r="AN627" s="215"/>
      <c r="AO627" s="215"/>
      <c r="AP627" s="215"/>
      <c r="AQ627" s="215"/>
      <c r="AR627" s="224"/>
      <c r="AS627" s="224"/>
      <c r="AT627" s="224"/>
      <c r="AU627" s="224"/>
      <c r="AV627" s="224"/>
      <c r="AW627" s="224"/>
      <c r="AX627" s="224"/>
      <c r="AY627" s="224"/>
      <c r="AZ627" s="224"/>
      <c r="BA627" s="224"/>
      <c r="BB627" s="224"/>
      <c r="BC627" s="224"/>
      <c r="BD627" s="195"/>
      <c r="BE627" s="195"/>
      <c r="BF627" s="195"/>
      <c r="BG627" s="195"/>
      <c r="BH627" s="195"/>
      <c r="BI627" s="195"/>
      <c r="BJ627" s="195"/>
      <c r="BK627" s="195"/>
      <c r="BR627" s="225"/>
      <c r="BS627" s="225"/>
    </row>
    <row r="628" spans="1:71" ht="15" customHeight="1">
      <c r="A628" s="87">
        <v>15</v>
      </c>
      <c r="B628" s="134" t="s">
        <v>265</v>
      </c>
      <c r="C628" s="130" t="s">
        <v>881</v>
      </c>
      <c r="D628" s="223"/>
      <c r="E628" s="215"/>
      <c r="F628" s="215"/>
      <c r="G628" s="215"/>
      <c r="H628" s="215"/>
      <c r="I628" s="215"/>
      <c r="J628" s="224"/>
      <c r="K628" s="224"/>
      <c r="L628" s="224"/>
      <c r="M628" s="224"/>
      <c r="N628" s="224"/>
      <c r="O628" s="224"/>
      <c r="P628" s="224"/>
      <c r="Q628" s="224"/>
      <c r="R628" s="224"/>
      <c r="S628" s="224"/>
      <c r="T628" s="224"/>
      <c r="U628" s="224"/>
      <c r="V628" s="195"/>
      <c r="W628" s="195"/>
      <c r="X628" s="195"/>
      <c r="Y628" s="195"/>
      <c r="Z628" s="195"/>
      <c r="AA628" s="195"/>
      <c r="AB628" s="195"/>
      <c r="AC628" s="195"/>
      <c r="AI628" s="87">
        <f>A628</f>
        <v>15</v>
      </c>
      <c r="AJ628" s="100" t="str">
        <f>B628</f>
        <v>.</v>
      </c>
      <c r="AK628" s="130" t="s">
        <v>882</v>
      </c>
      <c r="AL628" s="223"/>
      <c r="AM628" s="215"/>
      <c r="AN628" s="215"/>
      <c r="AO628" s="215"/>
      <c r="AP628" s="215"/>
      <c r="AQ628" s="215"/>
      <c r="AR628" s="224"/>
      <c r="AS628" s="224"/>
      <c r="AT628" s="224"/>
      <c r="AU628" s="224"/>
      <c r="AV628" s="224"/>
      <c r="AW628" s="224"/>
      <c r="AX628" s="224"/>
      <c r="AY628" s="224"/>
      <c r="AZ628" s="224"/>
      <c r="BA628" s="224"/>
      <c r="BB628" s="224"/>
      <c r="BC628" s="224"/>
      <c r="BD628" s="195"/>
      <c r="BE628" s="195"/>
      <c r="BF628" s="195"/>
      <c r="BG628" s="195"/>
      <c r="BH628" s="195"/>
      <c r="BI628" s="195"/>
      <c r="BJ628" s="195"/>
      <c r="BK628" s="195"/>
      <c r="BR628" s="225"/>
      <c r="BS628" s="225"/>
    </row>
    <row r="629" spans="1:71" ht="30" customHeight="1">
      <c r="A629" s="87">
        <f>IF(B629&lt;&gt;"",COUNTIF($B$8:B629,"."),"")</f>
      </c>
      <c r="C629" s="126"/>
      <c r="D629" s="223"/>
      <c r="E629" s="215"/>
      <c r="F629" s="215"/>
      <c r="G629" s="215"/>
      <c r="H629" s="215"/>
      <c r="I629" s="215"/>
      <c r="J629" s="224"/>
      <c r="K629" s="224"/>
      <c r="L629" s="224"/>
      <c r="M629" s="224"/>
      <c r="N629" s="224"/>
      <c r="O629" s="224"/>
      <c r="P629" s="224"/>
      <c r="Q629" s="224"/>
      <c r="R629" s="224"/>
      <c r="S629" s="224"/>
      <c r="T629" s="224"/>
      <c r="U629" s="224"/>
      <c r="V629" s="150" t="str">
        <f>V205</f>
        <v>31/12/2012
VND</v>
      </c>
      <c r="W629" s="150"/>
      <c r="X629" s="150"/>
      <c r="Y629" s="150"/>
      <c r="Z629" s="150"/>
      <c r="AA629" s="150"/>
      <c r="AB629" s="143"/>
      <c r="AC629" s="150" t="str">
        <f>AC205</f>
        <v>30/6/2013
VND</v>
      </c>
      <c r="AD629" s="150"/>
      <c r="AE629" s="150"/>
      <c r="AF629" s="150"/>
      <c r="AG629" s="150"/>
      <c r="AH629" s="150"/>
      <c r="AI629" s="87"/>
      <c r="AJ629" s="100"/>
      <c r="AL629" s="223"/>
      <c r="AM629" s="215"/>
      <c r="AN629" s="215"/>
      <c r="AO629" s="215"/>
      <c r="AP629" s="215"/>
      <c r="AQ629" s="215"/>
      <c r="AR629" s="224"/>
      <c r="AS629" s="224"/>
      <c r="AT629" s="224"/>
      <c r="AU629" s="224"/>
      <c r="AV629" s="224"/>
      <c r="AW629" s="224"/>
      <c r="AX629" s="224"/>
      <c r="AY629" s="224"/>
      <c r="AZ629" s="224"/>
      <c r="BA629" s="224"/>
      <c r="BB629" s="224"/>
      <c r="BC629" s="224"/>
      <c r="BD629" s="150" t="str">
        <f>BD205</f>
        <v>30/06/2009            VND</v>
      </c>
      <c r="BE629" s="151"/>
      <c r="BF629" s="151"/>
      <c r="BG629" s="151"/>
      <c r="BH629" s="151"/>
      <c r="BI629" s="151"/>
      <c r="BJ629" s="143"/>
      <c r="BK629" s="150" t="str">
        <f>BK205</f>
        <v>01/01/2009            VND</v>
      </c>
      <c r="BL629" s="150"/>
      <c r="BM629" s="150"/>
      <c r="BN629" s="150"/>
      <c r="BO629" s="150"/>
      <c r="BP629" s="150"/>
      <c r="BQ629" s="475"/>
      <c r="BR629" s="225"/>
      <c r="BS629" s="225"/>
    </row>
    <row r="630" spans="1:69" ht="15" customHeight="1" hidden="1">
      <c r="A630" s="87">
        <f>IF(B630&lt;&gt;"",COUNTIF($B$8:B630,"."),"")</f>
      </c>
      <c r="C630" s="155" t="s">
        <v>883</v>
      </c>
      <c r="D630" s="223"/>
      <c r="E630" s="215"/>
      <c r="F630" s="215"/>
      <c r="G630" s="215"/>
      <c r="H630" s="215"/>
      <c r="I630" s="215"/>
      <c r="J630" s="224"/>
      <c r="K630" s="224"/>
      <c r="L630" s="224"/>
      <c r="M630" s="224"/>
      <c r="N630" s="224"/>
      <c r="O630" s="224"/>
      <c r="P630" s="224"/>
      <c r="Q630" s="224"/>
      <c r="R630" s="224"/>
      <c r="S630" s="224"/>
      <c r="T630" s="224"/>
      <c r="U630" s="224"/>
      <c r="V630" s="185" t="e">
        <f>'[1]CDKT'!K152</f>
        <v>#REF!</v>
      </c>
      <c r="W630" s="185"/>
      <c r="X630" s="185"/>
      <c r="Y630" s="185"/>
      <c r="Z630" s="185"/>
      <c r="AA630" s="185"/>
      <c r="AC630" s="185" t="e">
        <f>'[1]CDKT'!Q152</f>
        <v>#REF!</v>
      </c>
      <c r="AD630" s="185"/>
      <c r="AE630" s="185"/>
      <c r="AF630" s="185"/>
      <c r="AG630" s="185"/>
      <c r="AH630" s="185"/>
      <c r="AI630" s="87"/>
      <c r="AJ630" s="100"/>
      <c r="AK630" s="135" t="s">
        <v>884</v>
      </c>
      <c r="AL630" s="223"/>
      <c r="AM630" s="215"/>
      <c r="AN630" s="215"/>
      <c r="AO630" s="215"/>
      <c r="AP630" s="215"/>
      <c r="AQ630" s="215"/>
      <c r="AR630" s="224"/>
      <c r="AS630" s="224"/>
      <c r="AT630" s="224"/>
      <c r="AU630" s="224"/>
      <c r="AV630" s="224"/>
      <c r="AW630" s="224"/>
      <c r="AX630" s="224"/>
      <c r="AY630" s="224"/>
      <c r="AZ630" s="224"/>
      <c r="BA630" s="224"/>
      <c r="BB630" s="224"/>
      <c r="BC630" s="224"/>
      <c r="BD630" s="185" t="e">
        <f aca="true" t="shared" si="41" ref="BD630:BD639">V630</f>
        <v>#REF!</v>
      </c>
      <c r="BE630" s="185"/>
      <c r="BF630" s="185"/>
      <c r="BG630" s="185"/>
      <c r="BH630" s="185"/>
      <c r="BI630" s="185"/>
      <c r="BK630" s="185" t="e">
        <f aca="true" t="shared" si="42" ref="BK630:BK639">AC630</f>
        <v>#REF!</v>
      </c>
      <c r="BL630" s="185"/>
      <c r="BM630" s="185"/>
      <c r="BN630" s="185"/>
      <c r="BO630" s="185"/>
      <c r="BP630" s="185"/>
      <c r="BQ630" s="143"/>
    </row>
    <row r="631" spans="1:69" ht="15" customHeight="1" hidden="1">
      <c r="A631" s="87">
        <f>IF(B631&lt;&gt;"",COUNTIF($B$8:B631,"."),"")</f>
      </c>
      <c r="C631" s="155" t="s">
        <v>539</v>
      </c>
      <c r="D631" s="223"/>
      <c r="E631" s="215"/>
      <c r="F631" s="215"/>
      <c r="G631" s="215"/>
      <c r="H631" s="215"/>
      <c r="I631" s="215"/>
      <c r="J631" s="224"/>
      <c r="K631" s="224"/>
      <c r="L631" s="224"/>
      <c r="M631" s="224"/>
      <c r="N631" s="224"/>
      <c r="O631" s="224"/>
      <c r="P631" s="224"/>
      <c r="Q631" s="224"/>
      <c r="R631" s="224"/>
      <c r="S631" s="224"/>
      <c r="T631" s="224"/>
      <c r="U631" s="224"/>
      <c r="V631" s="479" t="e">
        <f>'[1]CDKT'!K153</f>
        <v>#REF!</v>
      </c>
      <c r="W631" s="479"/>
      <c r="X631" s="479"/>
      <c r="Y631" s="479"/>
      <c r="Z631" s="479"/>
      <c r="AA631" s="479"/>
      <c r="AC631" s="185"/>
      <c r="AD631" s="185"/>
      <c r="AE631" s="185"/>
      <c r="AF631" s="185"/>
      <c r="AG631" s="185"/>
      <c r="AH631" s="185"/>
      <c r="AI631" s="87"/>
      <c r="AJ631" s="100"/>
      <c r="AK631" s="135" t="s">
        <v>540</v>
      </c>
      <c r="AL631" s="223"/>
      <c r="AM631" s="215"/>
      <c r="AN631" s="215"/>
      <c r="AO631" s="215"/>
      <c r="AP631" s="215"/>
      <c r="AQ631" s="215"/>
      <c r="AR631" s="224"/>
      <c r="AS631" s="224"/>
      <c r="AT631" s="224"/>
      <c r="AU631" s="224"/>
      <c r="AV631" s="224"/>
      <c r="AW631" s="224"/>
      <c r="AX631" s="224"/>
      <c r="AY631" s="224"/>
      <c r="AZ631" s="224"/>
      <c r="BA631" s="224"/>
      <c r="BB631" s="224"/>
      <c r="BC631" s="224"/>
      <c r="BD631" s="185" t="e">
        <f t="shared" si="41"/>
        <v>#REF!</v>
      </c>
      <c r="BE631" s="185"/>
      <c r="BF631" s="185"/>
      <c r="BG631" s="185"/>
      <c r="BH631" s="185"/>
      <c r="BI631" s="185"/>
      <c r="BK631" s="185">
        <f t="shared" si="42"/>
        <v>0</v>
      </c>
      <c r="BL631" s="185"/>
      <c r="BM631" s="185"/>
      <c r="BN631" s="185"/>
      <c r="BO631" s="185"/>
      <c r="BP631" s="185"/>
      <c r="BQ631" s="143"/>
    </row>
    <row r="632" spans="1:69" ht="15" customHeight="1">
      <c r="A632" s="87">
        <f>IF(B632&lt;&gt;"",COUNTIF($B$8:B632,"."),"")</f>
      </c>
      <c r="C632" s="138" t="s">
        <v>885</v>
      </c>
      <c r="D632" s="223"/>
      <c r="E632" s="215"/>
      <c r="F632" s="215"/>
      <c r="G632" s="215"/>
      <c r="H632" s="215"/>
      <c r="I632" s="215"/>
      <c r="J632" s="224"/>
      <c r="K632" s="224"/>
      <c r="L632" s="224"/>
      <c r="M632" s="224"/>
      <c r="N632" s="224"/>
      <c r="O632" s="224"/>
      <c r="P632" s="224"/>
      <c r="Q632" s="224"/>
      <c r="R632" s="224"/>
      <c r="S632" s="224"/>
      <c r="T632" s="224"/>
      <c r="U632" s="224"/>
      <c r="V632" s="185"/>
      <c r="W632" s="185"/>
      <c r="X632" s="185"/>
      <c r="Y632" s="185"/>
      <c r="Z632" s="185"/>
      <c r="AA632" s="185"/>
      <c r="AC632" s="185"/>
      <c r="AD632" s="185"/>
      <c r="AE632" s="185"/>
      <c r="AF632" s="185"/>
      <c r="AG632" s="185"/>
      <c r="AH632" s="185"/>
      <c r="AI632" s="87"/>
      <c r="AJ632" s="100"/>
      <c r="AK632" s="155" t="s">
        <v>542</v>
      </c>
      <c r="AL632" s="223"/>
      <c r="AM632" s="215"/>
      <c r="AN632" s="215"/>
      <c r="AO632" s="215"/>
      <c r="AP632" s="215"/>
      <c r="AQ632" s="215"/>
      <c r="AR632" s="224"/>
      <c r="AS632" s="224"/>
      <c r="AT632" s="224"/>
      <c r="AU632" s="224"/>
      <c r="AV632" s="224"/>
      <c r="AW632" s="224"/>
      <c r="AX632" s="224"/>
      <c r="AY632" s="224"/>
      <c r="AZ632" s="224"/>
      <c r="BA632" s="224"/>
      <c r="BB632" s="224"/>
      <c r="BC632" s="224"/>
      <c r="BD632" s="185">
        <f t="shared" si="41"/>
        <v>0</v>
      </c>
      <c r="BE632" s="185"/>
      <c r="BF632" s="185"/>
      <c r="BG632" s="185"/>
      <c r="BH632" s="185"/>
      <c r="BI632" s="185"/>
      <c r="BK632" s="185">
        <f t="shared" si="42"/>
        <v>0</v>
      </c>
      <c r="BL632" s="185"/>
      <c r="BM632" s="185"/>
      <c r="BN632" s="185"/>
      <c r="BO632" s="185"/>
      <c r="BP632" s="185"/>
      <c r="BQ632" s="143"/>
    </row>
    <row r="633" spans="1:69" ht="15" customHeight="1">
      <c r="A633" s="87">
        <f>IF(B633&lt;&gt;"",COUNTIF($B$8:B633,"."),"")</f>
      </c>
      <c r="C633" s="155" t="s">
        <v>886</v>
      </c>
      <c r="D633" s="223"/>
      <c r="E633" s="215"/>
      <c r="F633" s="215"/>
      <c r="G633" s="215"/>
      <c r="H633" s="215"/>
      <c r="I633" s="215"/>
      <c r="J633" s="224"/>
      <c r="K633" s="224"/>
      <c r="L633" s="224"/>
      <c r="M633" s="224"/>
      <c r="N633" s="224"/>
      <c r="O633" s="224"/>
      <c r="P633" s="224"/>
      <c r="Q633" s="224"/>
      <c r="R633" s="224"/>
      <c r="S633" s="224"/>
      <c r="T633" s="224"/>
      <c r="U633" s="224"/>
      <c r="V633" s="185"/>
      <c r="W633" s="185"/>
      <c r="X633" s="185"/>
      <c r="Y633" s="185"/>
      <c r="Z633" s="185"/>
      <c r="AA633" s="185"/>
      <c r="AC633" s="185"/>
      <c r="AD633" s="185"/>
      <c r="AE633" s="185"/>
      <c r="AF633" s="185"/>
      <c r="AG633" s="185"/>
      <c r="AH633" s="185"/>
      <c r="AI633" s="87"/>
      <c r="AJ633" s="100"/>
      <c r="AK633" s="155" t="s">
        <v>887</v>
      </c>
      <c r="AL633" s="223"/>
      <c r="AM633" s="215"/>
      <c r="AN633" s="215"/>
      <c r="AO633" s="215"/>
      <c r="AP633" s="215"/>
      <c r="AQ633" s="215"/>
      <c r="AR633" s="224"/>
      <c r="AS633" s="224"/>
      <c r="AT633" s="224"/>
      <c r="AU633" s="224"/>
      <c r="AV633" s="224"/>
      <c r="AW633" s="224"/>
      <c r="AX633" s="224"/>
      <c r="AY633" s="224"/>
      <c r="AZ633" s="224"/>
      <c r="BA633" s="224"/>
      <c r="BB633" s="224"/>
      <c r="BC633" s="224"/>
      <c r="BD633" s="185">
        <f t="shared" si="41"/>
        <v>0</v>
      </c>
      <c r="BE633" s="185"/>
      <c r="BF633" s="185"/>
      <c r="BG633" s="185"/>
      <c r="BH633" s="185"/>
      <c r="BI633" s="185"/>
      <c r="BK633" s="185">
        <f t="shared" si="42"/>
        <v>0</v>
      </c>
      <c r="BL633" s="185"/>
      <c r="BM633" s="185"/>
      <c r="BN633" s="185"/>
      <c r="BO633" s="185"/>
      <c r="BP633" s="185"/>
      <c r="BQ633" s="143"/>
    </row>
    <row r="634" spans="1:75" s="199" customFormat="1" ht="15" customHeight="1" hidden="1">
      <c r="A634" s="87">
        <f>IF(B634&lt;&gt;"",COUNTIF($B$8:B634,"."),"")</f>
      </c>
      <c r="B634" s="187"/>
      <c r="C634" s="155" t="s">
        <v>888</v>
      </c>
      <c r="D634" s="476"/>
      <c r="E634" s="480"/>
      <c r="F634" s="480"/>
      <c r="G634" s="480"/>
      <c r="H634" s="480"/>
      <c r="I634" s="480"/>
      <c r="J634" s="477"/>
      <c r="K634" s="477"/>
      <c r="L634" s="477"/>
      <c r="M634" s="477"/>
      <c r="N634" s="477"/>
      <c r="O634" s="477"/>
      <c r="P634" s="477"/>
      <c r="Q634" s="477"/>
      <c r="R634" s="477"/>
      <c r="S634" s="477"/>
      <c r="T634" s="477"/>
      <c r="U634" s="477"/>
      <c r="V634" s="185" t="e">
        <f>'[1]CDKT'!K156</f>
        <v>#REF!</v>
      </c>
      <c r="W634" s="185"/>
      <c r="X634" s="185"/>
      <c r="Y634" s="185"/>
      <c r="Z634" s="185"/>
      <c r="AA634" s="185"/>
      <c r="AB634" s="415"/>
      <c r="AC634" s="185" t="e">
        <f>'[1]CDKT'!Q156</f>
        <v>#REF!</v>
      </c>
      <c r="AD634" s="185"/>
      <c r="AE634" s="185"/>
      <c r="AF634" s="185"/>
      <c r="AG634" s="185"/>
      <c r="AH634" s="185"/>
      <c r="AI634" s="87"/>
      <c r="AJ634" s="100"/>
      <c r="AK634" s="155" t="s">
        <v>889</v>
      </c>
      <c r="AL634" s="476"/>
      <c r="AM634" s="480"/>
      <c r="AN634" s="480"/>
      <c r="AO634" s="480"/>
      <c r="AP634" s="480"/>
      <c r="AQ634" s="480"/>
      <c r="AR634" s="477"/>
      <c r="AS634" s="477"/>
      <c r="AT634" s="477"/>
      <c r="AU634" s="477"/>
      <c r="AV634" s="477"/>
      <c r="AW634" s="477"/>
      <c r="AX634" s="477"/>
      <c r="AY634" s="477"/>
      <c r="AZ634" s="477"/>
      <c r="BA634" s="477"/>
      <c r="BB634" s="477"/>
      <c r="BC634" s="477"/>
      <c r="BD634" s="185" t="e">
        <f t="shared" si="41"/>
        <v>#REF!</v>
      </c>
      <c r="BE634" s="185"/>
      <c r="BF634" s="185"/>
      <c r="BG634" s="185"/>
      <c r="BH634" s="185"/>
      <c r="BI634" s="185"/>
      <c r="BJ634" s="415"/>
      <c r="BK634" s="185" t="e">
        <f t="shared" si="42"/>
        <v>#REF!</v>
      </c>
      <c r="BL634" s="185"/>
      <c r="BM634" s="185"/>
      <c r="BN634" s="185"/>
      <c r="BO634" s="185"/>
      <c r="BP634" s="185"/>
      <c r="BQ634" s="143"/>
      <c r="BR634" s="101"/>
      <c r="BS634" s="101"/>
      <c r="BT634" s="415"/>
      <c r="BU634" s="415"/>
      <c r="BV634" s="415"/>
      <c r="BW634" s="415"/>
    </row>
    <row r="635" spans="1:75" s="199" customFormat="1" ht="15" customHeight="1">
      <c r="A635" s="87">
        <f>IF(B635&lt;&gt;"",COUNTIF($B$8:B635,"."),"")</f>
      </c>
      <c r="B635" s="187"/>
      <c r="C635" s="155" t="s">
        <v>890</v>
      </c>
      <c r="D635" s="476"/>
      <c r="E635" s="480"/>
      <c r="F635" s="480"/>
      <c r="G635" s="480"/>
      <c r="H635" s="480"/>
      <c r="I635" s="480"/>
      <c r="J635" s="477"/>
      <c r="K635" s="477"/>
      <c r="L635" s="477"/>
      <c r="M635" s="477"/>
      <c r="N635" s="477"/>
      <c r="O635" s="477"/>
      <c r="P635" s="477"/>
      <c r="Q635" s="477"/>
      <c r="R635" s="477"/>
      <c r="S635" s="477"/>
      <c r="T635" s="477"/>
      <c r="U635" s="477"/>
      <c r="V635" s="185"/>
      <c r="W635" s="185"/>
      <c r="X635" s="185"/>
      <c r="Y635" s="185"/>
      <c r="Z635" s="185"/>
      <c r="AA635" s="185"/>
      <c r="AB635" s="415"/>
      <c r="AC635" s="185"/>
      <c r="AD635" s="185"/>
      <c r="AE635" s="185"/>
      <c r="AF635" s="185"/>
      <c r="AG635" s="185"/>
      <c r="AH635" s="185"/>
      <c r="AI635" s="87"/>
      <c r="AJ635" s="100"/>
      <c r="AK635" s="155" t="s">
        <v>889</v>
      </c>
      <c r="AL635" s="476"/>
      <c r="AM635" s="480"/>
      <c r="AN635" s="480"/>
      <c r="AO635" s="480"/>
      <c r="AP635" s="480"/>
      <c r="AQ635" s="480"/>
      <c r="AR635" s="477"/>
      <c r="AS635" s="477"/>
      <c r="AT635" s="477"/>
      <c r="AU635" s="477"/>
      <c r="AV635" s="477"/>
      <c r="AW635" s="477"/>
      <c r="AX635" s="477"/>
      <c r="AY635" s="477"/>
      <c r="AZ635" s="477"/>
      <c r="BA635" s="477"/>
      <c r="BB635" s="477"/>
      <c r="BC635" s="477"/>
      <c r="BD635" s="185">
        <f t="shared" si="41"/>
        <v>0</v>
      </c>
      <c r="BE635" s="185"/>
      <c r="BF635" s="185"/>
      <c r="BG635" s="185"/>
      <c r="BH635" s="185"/>
      <c r="BI635" s="185"/>
      <c r="BJ635" s="415"/>
      <c r="BK635" s="185">
        <f t="shared" si="42"/>
        <v>0</v>
      </c>
      <c r="BL635" s="185"/>
      <c r="BM635" s="185"/>
      <c r="BN635" s="185"/>
      <c r="BO635" s="185"/>
      <c r="BP635" s="185"/>
      <c r="BQ635" s="143"/>
      <c r="BR635" s="101"/>
      <c r="BS635" s="101"/>
      <c r="BT635" s="415"/>
      <c r="BU635" s="415"/>
      <c r="BV635" s="415"/>
      <c r="BW635" s="415"/>
    </row>
    <row r="636" spans="1:75" s="199" customFormat="1" ht="15" customHeight="1" hidden="1">
      <c r="A636" s="87"/>
      <c r="B636" s="187"/>
      <c r="C636" s="155" t="s">
        <v>891</v>
      </c>
      <c r="D636" s="476"/>
      <c r="E636" s="480"/>
      <c r="F636" s="480"/>
      <c r="G636" s="480"/>
      <c r="H636" s="480"/>
      <c r="I636" s="480"/>
      <c r="J636" s="477"/>
      <c r="K636" s="477"/>
      <c r="L636" s="477"/>
      <c r="M636" s="477"/>
      <c r="N636" s="477"/>
      <c r="O636" s="477"/>
      <c r="P636" s="477"/>
      <c r="Q636" s="477"/>
      <c r="R636" s="477"/>
      <c r="S636" s="477"/>
      <c r="T636" s="477"/>
      <c r="U636" s="477"/>
      <c r="V636" s="185">
        <v>0</v>
      </c>
      <c r="W636" s="185"/>
      <c r="X636" s="185"/>
      <c r="Y636" s="185"/>
      <c r="Z636" s="185"/>
      <c r="AA636" s="185"/>
      <c r="AB636" s="415"/>
      <c r="AC636" s="185"/>
      <c r="AD636" s="185"/>
      <c r="AE636" s="185"/>
      <c r="AF636" s="185"/>
      <c r="AG636" s="185"/>
      <c r="AH636" s="185"/>
      <c r="AI636" s="87"/>
      <c r="AJ636" s="100"/>
      <c r="AK636" s="155"/>
      <c r="AL636" s="476"/>
      <c r="AM636" s="480"/>
      <c r="AN636" s="480"/>
      <c r="AO636" s="480"/>
      <c r="AP636" s="480"/>
      <c r="AQ636" s="480"/>
      <c r="AR636" s="477"/>
      <c r="AS636" s="477"/>
      <c r="AT636" s="477"/>
      <c r="AU636" s="477"/>
      <c r="AV636" s="477"/>
      <c r="AW636" s="477"/>
      <c r="AX636" s="477"/>
      <c r="AY636" s="477"/>
      <c r="AZ636" s="477"/>
      <c r="BA636" s="477"/>
      <c r="BB636" s="477"/>
      <c r="BC636" s="477"/>
      <c r="BD636" s="185">
        <f t="shared" si="41"/>
        <v>0</v>
      </c>
      <c r="BE636" s="185"/>
      <c r="BF636" s="185"/>
      <c r="BG636" s="185"/>
      <c r="BH636" s="185"/>
      <c r="BI636" s="185"/>
      <c r="BJ636" s="415"/>
      <c r="BK636" s="185">
        <f t="shared" si="42"/>
        <v>0</v>
      </c>
      <c r="BL636" s="185"/>
      <c r="BM636" s="185"/>
      <c r="BN636" s="185"/>
      <c r="BO636" s="185"/>
      <c r="BP636" s="185"/>
      <c r="BQ636" s="143"/>
      <c r="BR636" s="101"/>
      <c r="BS636" s="101"/>
      <c r="BT636" s="415"/>
      <c r="BU636" s="415"/>
      <c r="BV636" s="415"/>
      <c r="BW636" s="415"/>
    </row>
    <row r="637" spans="1:75" s="199" customFormat="1" ht="15" customHeight="1" hidden="1">
      <c r="A637" s="87"/>
      <c r="B637" s="187"/>
      <c r="C637" s="155" t="s">
        <v>892</v>
      </c>
      <c r="D637" s="476"/>
      <c r="E637" s="480"/>
      <c r="F637" s="480"/>
      <c r="G637" s="480"/>
      <c r="H637" s="480"/>
      <c r="I637" s="480"/>
      <c r="J637" s="477"/>
      <c r="K637" s="477"/>
      <c r="L637" s="477"/>
      <c r="M637" s="477"/>
      <c r="N637" s="477"/>
      <c r="O637" s="477"/>
      <c r="P637" s="477"/>
      <c r="Q637" s="477"/>
      <c r="R637" s="477"/>
      <c r="S637" s="477"/>
      <c r="T637" s="477"/>
      <c r="U637" s="477"/>
      <c r="V637" s="185">
        <v>0</v>
      </c>
      <c r="W637" s="185"/>
      <c r="X637" s="185"/>
      <c r="Y637" s="185"/>
      <c r="Z637" s="185"/>
      <c r="AA637" s="185"/>
      <c r="AB637" s="415"/>
      <c r="AC637" s="185">
        <v>0</v>
      </c>
      <c r="AD637" s="185"/>
      <c r="AE637" s="185"/>
      <c r="AF637" s="185"/>
      <c r="AG637" s="185"/>
      <c r="AH637" s="185"/>
      <c r="AI637" s="87"/>
      <c r="AJ637" s="100"/>
      <c r="AK637" s="155"/>
      <c r="AL637" s="476"/>
      <c r="AM637" s="480"/>
      <c r="AN637" s="480"/>
      <c r="AO637" s="480"/>
      <c r="AP637" s="480"/>
      <c r="AQ637" s="480"/>
      <c r="AR637" s="477"/>
      <c r="AS637" s="477"/>
      <c r="AT637" s="477"/>
      <c r="AU637" s="477"/>
      <c r="AV637" s="477"/>
      <c r="AW637" s="477"/>
      <c r="AX637" s="477"/>
      <c r="AY637" s="477"/>
      <c r="AZ637" s="477"/>
      <c r="BA637" s="477"/>
      <c r="BB637" s="477"/>
      <c r="BC637" s="477"/>
      <c r="BD637" s="185">
        <f t="shared" si="41"/>
        <v>0</v>
      </c>
      <c r="BE637" s="185"/>
      <c r="BF637" s="185"/>
      <c r="BG637" s="185"/>
      <c r="BH637" s="185"/>
      <c r="BI637" s="185"/>
      <c r="BJ637" s="415"/>
      <c r="BK637" s="185">
        <f t="shared" si="42"/>
        <v>0</v>
      </c>
      <c r="BL637" s="185"/>
      <c r="BM637" s="185"/>
      <c r="BN637" s="185"/>
      <c r="BO637" s="185"/>
      <c r="BP637" s="185"/>
      <c r="BQ637" s="143"/>
      <c r="BR637" s="101"/>
      <c r="BS637" s="101"/>
      <c r="BT637" s="415"/>
      <c r="BU637" s="415"/>
      <c r="BV637" s="415"/>
      <c r="BW637" s="415"/>
    </row>
    <row r="638" spans="1:75" s="199" customFormat="1" ht="15" customHeight="1" hidden="1">
      <c r="A638" s="87"/>
      <c r="B638" s="187"/>
      <c r="C638" s="155" t="s">
        <v>893</v>
      </c>
      <c r="D638" s="476"/>
      <c r="E638" s="480"/>
      <c r="F638" s="480"/>
      <c r="G638" s="480"/>
      <c r="H638" s="480"/>
      <c r="I638" s="480"/>
      <c r="J638" s="477"/>
      <c r="K638" s="477"/>
      <c r="L638" s="477"/>
      <c r="M638" s="477"/>
      <c r="N638" s="477"/>
      <c r="O638" s="477"/>
      <c r="P638" s="477"/>
      <c r="Q638" s="477"/>
      <c r="R638" s="477"/>
      <c r="S638" s="477"/>
      <c r="T638" s="477"/>
      <c r="U638" s="477"/>
      <c r="V638" s="185">
        <v>0</v>
      </c>
      <c r="W638" s="185"/>
      <c r="X638" s="185"/>
      <c r="Y638" s="185"/>
      <c r="Z638" s="185"/>
      <c r="AA638" s="185"/>
      <c r="AB638" s="415"/>
      <c r="AC638" s="185">
        <v>0</v>
      </c>
      <c r="AD638" s="185"/>
      <c r="AE638" s="185"/>
      <c r="AF638" s="185"/>
      <c r="AG638" s="185"/>
      <c r="AH638" s="185"/>
      <c r="AI638" s="87"/>
      <c r="AJ638" s="100"/>
      <c r="AK638" s="155"/>
      <c r="AL638" s="476"/>
      <c r="AM638" s="480"/>
      <c r="AN638" s="480"/>
      <c r="AO638" s="480"/>
      <c r="AP638" s="480"/>
      <c r="AQ638" s="480"/>
      <c r="AR638" s="477"/>
      <c r="AS638" s="477"/>
      <c r="AT638" s="477"/>
      <c r="AU638" s="477"/>
      <c r="AV638" s="477"/>
      <c r="AW638" s="477"/>
      <c r="AX638" s="477"/>
      <c r="AY638" s="477"/>
      <c r="AZ638" s="477"/>
      <c r="BA638" s="477"/>
      <c r="BB638" s="477"/>
      <c r="BC638" s="477"/>
      <c r="BD638" s="185">
        <f t="shared" si="41"/>
        <v>0</v>
      </c>
      <c r="BE638" s="185"/>
      <c r="BF638" s="185"/>
      <c r="BG638" s="185"/>
      <c r="BH638" s="185"/>
      <c r="BI638" s="185"/>
      <c r="BJ638" s="415"/>
      <c r="BK638" s="185">
        <f t="shared" si="42"/>
        <v>0</v>
      </c>
      <c r="BL638" s="185"/>
      <c r="BM638" s="185"/>
      <c r="BN638" s="185"/>
      <c r="BO638" s="185"/>
      <c r="BP638" s="185"/>
      <c r="BQ638" s="143"/>
      <c r="BR638" s="101"/>
      <c r="BS638" s="101"/>
      <c r="BT638" s="415"/>
      <c r="BU638" s="415"/>
      <c r="BV638" s="415"/>
      <c r="BW638" s="415"/>
    </row>
    <row r="639" spans="1:75" s="199" customFormat="1" ht="15" customHeight="1">
      <c r="A639" s="87">
        <f>IF(B639&lt;&gt;"",COUNTIF($B$8:B639,"."),"")</f>
      </c>
      <c r="B639" s="187"/>
      <c r="C639" s="155" t="s">
        <v>894</v>
      </c>
      <c r="D639" s="476"/>
      <c r="E639" s="480"/>
      <c r="F639" s="480"/>
      <c r="G639" s="480"/>
      <c r="H639" s="480"/>
      <c r="I639" s="480"/>
      <c r="J639" s="477"/>
      <c r="K639" s="477"/>
      <c r="L639" s="477"/>
      <c r="M639" s="477"/>
      <c r="N639" s="477"/>
      <c r="O639" s="477"/>
      <c r="P639" s="477"/>
      <c r="Q639" s="477"/>
      <c r="R639" s="477"/>
      <c r="S639" s="477"/>
      <c r="T639" s="477"/>
      <c r="U639" s="477"/>
      <c r="V639" s="185">
        <v>1995429754</v>
      </c>
      <c r="W639" s="185"/>
      <c r="X639" s="185"/>
      <c r="Y639" s="185"/>
      <c r="Z639" s="185"/>
      <c r="AA639" s="185"/>
      <c r="AB639" s="415"/>
      <c r="AC639" s="185">
        <v>2065167304</v>
      </c>
      <c r="AD639" s="185"/>
      <c r="AE639" s="185"/>
      <c r="AF639" s="185"/>
      <c r="AG639" s="185"/>
      <c r="AH639" s="185"/>
      <c r="AI639" s="87"/>
      <c r="AJ639" s="100"/>
      <c r="AK639" s="155" t="s">
        <v>544</v>
      </c>
      <c r="AL639" s="476"/>
      <c r="AM639" s="480"/>
      <c r="AN639" s="480"/>
      <c r="AO639" s="480"/>
      <c r="AP639" s="480"/>
      <c r="AQ639" s="480"/>
      <c r="AR639" s="477"/>
      <c r="AS639" s="477"/>
      <c r="AT639" s="477"/>
      <c r="AU639" s="477"/>
      <c r="AV639" s="477"/>
      <c r="AW639" s="477"/>
      <c r="AX639" s="477"/>
      <c r="AY639" s="477"/>
      <c r="AZ639" s="477"/>
      <c r="BA639" s="477"/>
      <c r="BB639" s="477"/>
      <c r="BC639" s="477"/>
      <c r="BD639" s="185">
        <f t="shared" si="41"/>
        <v>1995429754</v>
      </c>
      <c r="BE639" s="185"/>
      <c r="BF639" s="185"/>
      <c r="BG639" s="185"/>
      <c r="BH639" s="185"/>
      <c r="BI639" s="185"/>
      <c r="BJ639" s="415"/>
      <c r="BK639" s="185">
        <f t="shared" si="42"/>
        <v>2065167304</v>
      </c>
      <c r="BL639" s="185"/>
      <c r="BM639" s="185"/>
      <c r="BN639" s="185"/>
      <c r="BO639" s="185"/>
      <c r="BP639" s="185"/>
      <c r="BQ639" s="143"/>
      <c r="BR639" s="101"/>
      <c r="BS639" s="101"/>
      <c r="BT639" s="415"/>
      <c r="BU639" s="415"/>
      <c r="BV639" s="415"/>
      <c r="BW639" s="415"/>
    </row>
    <row r="640" spans="1:75" s="199" customFormat="1" ht="15" customHeight="1" hidden="1">
      <c r="A640" s="87"/>
      <c r="B640" s="187"/>
      <c r="C640" s="155" t="s">
        <v>531</v>
      </c>
      <c r="D640" s="476"/>
      <c r="E640" s="480"/>
      <c r="F640" s="480"/>
      <c r="G640" s="480"/>
      <c r="H640" s="480"/>
      <c r="I640" s="480"/>
      <c r="J640" s="477"/>
      <c r="K640" s="477"/>
      <c r="L640" s="477"/>
      <c r="M640" s="477"/>
      <c r="N640" s="477"/>
      <c r="O640" s="477"/>
      <c r="P640" s="477"/>
      <c r="Q640" s="477"/>
      <c r="R640" s="477"/>
      <c r="S640" s="477"/>
      <c r="T640" s="477"/>
      <c r="U640" s="477"/>
      <c r="V640" s="185"/>
      <c r="W640" s="185"/>
      <c r="X640" s="185"/>
      <c r="Y640" s="185"/>
      <c r="Z640" s="185"/>
      <c r="AA640" s="185"/>
      <c r="AB640" s="415"/>
      <c r="AC640" s="185"/>
      <c r="AD640" s="185"/>
      <c r="AE640" s="185"/>
      <c r="AF640" s="185"/>
      <c r="AG640" s="185"/>
      <c r="AH640" s="185"/>
      <c r="AI640" s="87"/>
      <c r="AJ640" s="100"/>
      <c r="AK640" s="155"/>
      <c r="AL640" s="476"/>
      <c r="AM640" s="480"/>
      <c r="AN640" s="480"/>
      <c r="AO640" s="480"/>
      <c r="AP640" s="480"/>
      <c r="AQ640" s="480"/>
      <c r="AR640" s="477"/>
      <c r="AS640" s="477"/>
      <c r="AT640" s="477"/>
      <c r="AU640" s="477"/>
      <c r="AV640" s="477"/>
      <c r="AW640" s="477"/>
      <c r="AX640" s="477"/>
      <c r="AY640" s="477"/>
      <c r="AZ640" s="477"/>
      <c r="BA640" s="477"/>
      <c r="BB640" s="477"/>
      <c r="BC640" s="477"/>
      <c r="BD640" s="143"/>
      <c r="BE640" s="143"/>
      <c r="BF640" s="143"/>
      <c r="BG640" s="143"/>
      <c r="BH640" s="143"/>
      <c r="BI640" s="143"/>
      <c r="BJ640" s="415"/>
      <c r="BK640" s="143"/>
      <c r="BL640" s="143"/>
      <c r="BM640" s="143"/>
      <c r="BN640" s="143"/>
      <c r="BO640" s="143"/>
      <c r="BP640" s="143"/>
      <c r="BQ640" s="143"/>
      <c r="BR640" s="101"/>
      <c r="BS640" s="101"/>
      <c r="BT640" s="415"/>
      <c r="BU640" s="415"/>
      <c r="BV640" s="415"/>
      <c r="BW640" s="415"/>
    </row>
    <row r="641" spans="1:75" s="199" customFormat="1" ht="15" customHeight="1" hidden="1">
      <c r="A641" s="87"/>
      <c r="B641" s="187"/>
      <c r="C641" s="188" t="s">
        <v>895</v>
      </c>
      <c r="D641" s="476"/>
      <c r="E641" s="480"/>
      <c r="F641" s="480"/>
      <c r="G641" s="480"/>
      <c r="H641" s="480"/>
      <c r="I641" s="480"/>
      <c r="J641" s="477"/>
      <c r="K641" s="477"/>
      <c r="L641" s="477"/>
      <c r="M641" s="477"/>
      <c r="N641" s="477"/>
      <c r="O641" s="477"/>
      <c r="P641" s="477"/>
      <c r="Q641" s="477"/>
      <c r="R641" s="477"/>
      <c r="S641" s="477"/>
      <c r="T641" s="477"/>
      <c r="U641" s="477"/>
      <c r="V641" s="197">
        <f>'[1]CDKT'!O157</f>
        <v>0</v>
      </c>
      <c r="W641" s="197"/>
      <c r="X641" s="197"/>
      <c r="Y641" s="197"/>
      <c r="Z641" s="197"/>
      <c r="AA641" s="197"/>
      <c r="AB641" s="415"/>
      <c r="AC641" s="185" t="e">
        <f>'[1]CDKT'!U157</f>
        <v>#REF!</v>
      </c>
      <c r="AD641" s="185"/>
      <c r="AE641" s="185"/>
      <c r="AF641" s="185"/>
      <c r="AG641" s="185"/>
      <c r="AH641" s="185"/>
      <c r="AI641" s="87"/>
      <c r="AJ641" s="100"/>
      <c r="AK641" s="155"/>
      <c r="AL641" s="476"/>
      <c r="AM641" s="480"/>
      <c r="AN641" s="480"/>
      <c r="AO641" s="480"/>
      <c r="AP641" s="480"/>
      <c r="AQ641" s="480"/>
      <c r="AR641" s="477"/>
      <c r="AS641" s="477"/>
      <c r="AT641" s="477"/>
      <c r="AU641" s="477"/>
      <c r="AV641" s="477"/>
      <c r="AW641" s="477"/>
      <c r="AX641" s="477"/>
      <c r="AY641" s="477"/>
      <c r="AZ641" s="477"/>
      <c r="BA641" s="477"/>
      <c r="BB641" s="477"/>
      <c r="BC641" s="477"/>
      <c r="BD641" s="185">
        <f>V641</f>
        <v>0</v>
      </c>
      <c r="BE641" s="185"/>
      <c r="BF641" s="185"/>
      <c r="BG641" s="185"/>
      <c r="BH641" s="185"/>
      <c r="BI641" s="185"/>
      <c r="BJ641" s="415"/>
      <c r="BK641" s="185" t="e">
        <f>AC641</f>
        <v>#REF!</v>
      </c>
      <c r="BL641" s="185"/>
      <c r="BM641" s="185"/>
      <c r="BN641" s="185"/>
      <c r="BO641" s="185"/>
      <c r="BP641" s="185"/>
      <c r="BQ641" s="143"/>
      <c r="BR641" s="101"/>
      <c r="BS641" s="101"/>
      <c r="BT641" s="415"/>
      <c r="BU641" s="415"/>
      <c r="BV641" s="415"/>
      <c r="BW641" s="415"/>
    </row>
    <row r="642" spans="1:75" s="199" customFormat="1" ht="15" customHeight="1" hidden="1">
      <c r="A642" s="87"/>
      <c r="B642" s="187"/>
      <c r="C642" s="481" t="s">
        <v>896</v>
      </c>
      <c r="D642" s="481"/>
      <c r="E642" s="481"/>
      <c r="F642" s="481"/>
      <c r="G642" s="481"/>
      <c r="H642" s="481"/>
      <c r="I642" s="481"/>
      <c r="J642" s="481"/>
      <c r="K642" s="481"/>
      <c r="L642" s="481"/>
      <c r="M642" s="477"/>
      <c r="N642" s="477"/>
      <c r="O642" s="477"/>
      <c r="P642" s="477"/>
      <c r="Q642" s="477"/>
      <c r="R642" s="477"/>
      <c r="S642" s="477"/>
      <c r="T642" s="477"/>
      <c r="U642" s="477"/>
      <c r="V642" s="197">
        <v>86363788817</v>
      </c>
      <c r="W642" s="197"/>
      <c r="X642" s="197"/>
      <c r="Y642" s="197"/>
      <c r="Z642" s="197"/>
      <c r="AA642" s="197"/>
      <c r="AB642" s="136"/>
      <c r="AC642" s="185">
        <v>111202684623</v>
      </c>
      <c r="AD642" s="185"/>
      <c r="AE642" s="185"/>
      <c r="AF642" s="185"/>
      <c r="AG642" s="185"/>
      <c r="AH642" s="185"/>
      <c r="AI642" s="87"/>
      <c r="AJ642" s="100"/>
      <c r="AK642" s="155"/>
      <c r="AL642" s="476"/>
      <c r="AM642" s="480"/>
      <c r="AN642" s="480"/>
      <c r="AO642" s="480"/>
      <c r="AP642" s="480"/>
      <c r="AQ642" s="480"/>
      <c r="AR642" s="477"/>
      <c r="AS642" s="477"/>
      <c r="AT642" s="477"/>
      <c r="AU642" s="477"/>
      <c r="AV642" s="477"/>
      <c r="AW642" s="477"/>
      <c r="AX642" s="477"/>
      <c r="AY642" s="477"/>
      <c r="AZ642" s="477"/>
      <c r="BA642" s="477"/>
      <c r="BB642" s="477"/>
      <c r="BC642" s="477"/>
      <c r="BD642" s="143"/>
      <c r="BE642" s="143"/>
      <c r="BF642" s="143"/>
      <c r="BG642" s="143"/>
      <c r="BH642" s="143"/>
      <c r="BI642" s="143"/>
      <c r="BJ642" s="415"/>
      <c r="BK642" s="143"/>
      <c r="BL642" s="143"/>
      <c r="BM642" s="143"/>
      <c r="BN642" s="143"/>
      <c r="BO642" s="143"/>
      <c r="BP642" s="143"/>
      <c r="BQ642" s="143"/>
      <c r="BR642" s="101"/>
      <c r="BS642" s="101"/>
      <c r="BT642" s="415"/>
      <c r="BU642" s="415"/>
      <c r="BV642" s="415"/>
      <c r="BW642" s="415"/>
    </row>
    <row r="643" spans="1:68" ht="15" customHeight="1">
      <c r="A643" s="87">
        <f>IF(B643&lt;&gt;"",COUNTIF($B$8:B643,"."),"")</f>
      </c>
      <c r="C643" s="155"/>
      <c r="D643" s="223"/>
      <c r="E643" s="215"/>
      <c r="F643" s="215"/>
      <c r="G643" s="215"/>
      <c r="H643" s="215"/>
      <c r="I643" s="215"/>
      <c r="J643" s="224"/>
      <c r="K643" s="224"/>
      <c r="L643" s="224"/>
      <c r="M643" s="224"/>
      <c r="N643" s="224"/>
      <c r="O643" s="224"/>
      <c r="P643" s="224"/>
      <c r="Q643" s="224"/>
      <c r="R643" s="224"/>
      <c r="S643" s="224"/>
      <c r="T643" s="224"/>
      <c r="U643" s="224"/>
      <c r="V643" s="195"/>
      <c r="W643" s="195"/>
      <c r="X643" s="195"/>
      <c r="Y643" s="195"/>
      <c r="Z643" s="195"/>
      <c r="AA643" s="195"/>
      <c r="AB643" s="195"/>
      <c r="AC643" s="195"/>
      <c r="AI643" s="87"/>
      <c r="AJ643" s="100"/>
      <c r="AK643" s="155"/>
      <c r="AL643" s="223"/>
      <c r="AM643" s="215"/>
      <c r="AN643" s="215"/>
      <c r="AO643" s="215"/>
      <c r="AP643" s="215"/>
      <c r="AQ643" s="215"/>
      <c r="AR643" s="224"/>
      <c r="AS643" s="224"/>
      <c r="AT643" s="224"/>
      <c r="AU643" s="224"/>
      <c r="AV643" s="224"/>
      <c r="AW643" s="224"/>
      <c r="AX643" s="224"/>
      <c r="AY643" s="224"/>
      <c r="AZ643" s="224"/>
      <c r="BA643" s="224"/>
      <c r="BB643" s="224"/>
      <c r="BC643" s="224"/>
      <c r="BD643" s="195"/>
      <c r="BE643" s="195"/>
      <c r="BF643" s="195"/>
      <c r="BG643" s="195"/>
      <c r="BH643" s="195"/>
      <c r="BI643" s="195"/>
      <c r="BJ643" s="195"/>
      <c r="BK643" s="195"/>
      <c r="BL643" s="195"/>
      <c r="BM643" s="195"/>
      <c r="BN643" s="195"/>
      <c r="BO643" s="195"/>
      <c r="BP643" s="195"/>
    </row>
    <row r="644" spans="1:75" s="162" customFormat="1" ht="15" customHeight="1" thickBot="1">
      <c r="A644" s="87">
        <f>IF(B644&lt;&gt;"",COUNTIF($B$8:B644,"."),"")</f>
      </c>
      <c r="B644" s="134"/>
      <c r="C644" s="161" t="s">
        <v>504</v>
      </c>
      <c r="D644" s="476"/>
      <c r="E644" s="221"/>
      <c r="F644" s="221"/>
      <c r="G644" s="221"/>
      <c r="H644" s="221"/>
      <c r="I644" s="221"/>
      <c r="J644" s="477"/>
      <c r="K644" s="477"/>
      <c r="L644" s="477"/>
      <c r="M644" s="477"/>
      <c r="N644" s="477"/>
      <c r="O644" s="477"/>
      <c r="P644" s="477"/>
      <c r="Q644" s="477"/>
      <c r="R644" s="477"/>
      <c r="S644" s="477"/>
      <c r="T644" s="477"/>
      <c r="U644" s="477"/>
      <c r="V644" s="163">
        <f>V633+V639</f>
        <v>1995429754</v>
      </c>
      <c r="W644" s="163"/>
      <c r="X644" s="163"/>
      <c r="Y644" s="163"/>
      <c r="Z644" s="163"/>
      <c r="AA644" s="163"/>
      <c r="AB644" s="137"/>
      <c r="AC644" s="163">
        <f>AC633+AC639</f>
        <v>2065167304</v>
      </c>
      <c r="AD644" s="163"/>
      <c r="AE644" s="163"/>
      <c r="AF644" s="163"/>
      <c r="AG644" s="163"/>
      <c r="AH644" s="163"/>
      <c r="AI644" s="87"/>
      <c r="AJ644" s="100"/>
      <c r="AK644" s="161" t="s">
        <v>505</v>
      </c>
      <c r="AL644" s="476"/>
      <c r="AM644" s="221"/>
      <c r="AN644" s="221"/>
      <c r="AO644" s="221"/>
      <c r="AP644" s="221"/>
      <c r="AQ644" s="221"/>
      <c r="AR644" s="477"/>
      <c r="AS644" s="477"/>
      <c r="AT644" s="477"/>
      <c r="AU644" s="477"/>
      <c r="AV644" s="477"/>
      <c r="AW644" s="477"/>
      <c r="AX644" s="477"/>
      <c r="AY644" s="477"/>
      <c r="AZ644" s="477"/>
      <c r="BA644" s="477"/>
      <c r="BB644" s="477"/>
      <c r="BC644" s="477"/>
      <c r="BD644" s="163" t="e">
        <f>SUM(BD630:BI643)</f>
        <v>#REF!</v>
      </c>
      <c r="BE644" s="163"/>
      <c r="BF644" s="163"/>
      <c r="BG644" s="163"/>
      <c r="BH644" s="163"/>
      <c r="BI644" s="163"/>
      <c r="BJ644" s="137"/>
      <c r="BK644" s="163" t="e">
        <f>SUM(BK630:BP643)</f>
        <v>#REF!</v>
      </c>
      <c r="BL644" s="163"/>
      <c r="BM644" s="163"/>
      <c r="BN644" s="163"/>
      <c r="BO644" s="163"/>
      <c r="BP644" s="163"/>
      <c r="BQ644" s="137"/>
      <c r="BR644" s="101"/>
      <c r="BS644" s="101"/>
      <c r="BT644" s="137"/>
      <c r="BU644" s="137"/>
      <c r="BV644" s="137"/>
      <c r="BW644" s="137"/>
    </row>
    <row r="645" spans="1:75" s="162" customFormat="1" ht="15" customHeight="1" thickTop="1">
      <c r="A645" s="87"/>
      <c r="B645" s="134"/>
      <c r="C645" s="161"/>
      <c r="D645" s="476"/>
      <c r="E645" s="221"/>
      <c r="F645" s="221"/>
      <c r="G645" s="221"/>
      <c r="H645" s="221"/>
      <c r="I645" s="221"/>
      <c r="J645" s="477"/>
      <c r="K645" s="477"/>
      <c r="L645" s="477"/>
      <c r="M645" s="477"/>
      <c r="N645" s="477"/>
      <c r="O645" s="477"/>
      <c r="P645" s="477"/>
      <c r="Q645" s="477"/>
      <c r="R645" s="477"/>
      <c r="S645" s="477"/>
      <c r="T645" s="477"/>
      <c r="U645" s="477"/>
      <c r="V645" s="137"/>
      <c r="W645" s="137"/>
      <c r="X645" s="137"/>
      <c r="Y645" s="137"/>
      <c r="Z645" s="137"/>
      <c r="AA645" s="137"/>
      <c r="AB645" s="137"/>
      <c r="AC645" s="137"/>
      <c r="AD645" s="137"/>
      <c r="AE645" s="137"/>
      <c r="AF645" s="137"/>
      <c r="AG645" s="137"/>
      <c r="AH645" s="137"/>
      <c r="AI645" s="87"/>
      <c r="AJ645" s="100"/>
      <c r="AK645" s="161"/>
      <c r="AL645" s="476"/>
      <c r="AM645" s="221"/>
      <c r="AN645" s="221"/>
      <c r="AO645" s="221"/>
      <c r="AP645" s="221"/>
      <c r="AQ645" s="221"/>
      <c r="AR645" s="477"/>
      <c r="AS645" s="477"/>
      <c r="AT645" s="477"/>
      <c r="AU645" s="477"/>
      <c r="AV645" s="477"/>
      <c r="AW645" s="477"/>
      <c r="AX645" s="477"/>
      <c r="AY645" s="477"/>
      <c r="AZ645" s="477"/>
      <c r="BA645" s="477"/>
      <c r="BB645" s="477"/>
      <c r="BC645" s="477"/>
      <c r="BD645" s="137"/>
      <c r="BE645" s="137"/>
      <c r="BF645" s="137"/>
      <c r="BG645" s="137"/>
      <c r="BH645" s="137"/>
      <c r="BI645" s="137"/>
      <c r="BJ645" s="137"/>
      <c r="BK645" s="137"/>
      <c r="BL645" s="137"/>
      <c r="BM645" s="137"/>
      <c r="BN645" s="137"/>
      <c r="BO645" s="137"/>
      <c r="BP645" s="137"/>
      <c r="BQ645" s="137"/>
      <c r="BR645" s="101"/>
      <c r="BS645" s="101"/>
      <c r="BT645" s="137"/>
      <c r="BU645" s="137"/>
      <c r="BV645" s="137"/>
      <c r="BW645" s="137"/>
    </row>
    <row r="646" spans="1:75" s="162" customFormat="1" ht="15" customHeight="1" hidden="1">
      <c r="A646" s="87"/>
      <c r="B646" s="134"/>
      <c r="C646" s="161"/>
      <c r="D646" s="476"/>
      <c r="E646" s="221"/>
      <c r="F646" s="221"/>
      <c r="G646" s="221"/>
      <c r="H646" s="221"/>
      <c r="I646" s="221"/>
      <c r="J646" s="477"/>
      <c r="K646" s="477"/>
      <c r="L646" s="477"/>
      <c r="M646" s="477"/>
      <c r="N646" s="477"/>
      <c r="O646" s="477"/>
      <c r="P646" s="477"/>
      <c r="Q646" s="477"/>
      <c r="R646" s="477"/>
      <c r="S646" s="477"/>
      <c r="T646" s="477"/>
      <c r="U646" s="477"/>
      <c r="V646" s="137"/>
      <c r="W646" s="137"/>
      <c r="X646" s="137"/>
      <c r="Y646" s="137"/>
      <c r="Z646" s="137"/>
      <c r="AA646" s="137"/>
      <c r="AB646" s="137"/>
      <c r="AC646" s="137"/>
      <c r="AD646" s="137"/>
      <c r="AE646" s="137"/>
      <c r="AF646" s="137"/>
      <c r="AG646" s="137"/>
      <c r="AH646" s="137"/>
      <c r="AI646" s="87"/>
      <c r="AJ646" s="100"/>
      <c r="AK646" s="161"/>
      <c r="AL646" s="476"/>
      <c r="AM646" s="221"/>
      <c r="AN646" s="221"/>
      <c r="AO646" s="221"/>
      <c r="AP646" s="221"/>
      <c r="AQ646" s="221"/>
      <c r="AR646" s="477"/>
      <c r="AS646" s="477"/>
      <c r="AT646" s="477"/>
      <c r="AU646" s="477"/>
      <c r="AV646" s="477"/>
      <c r="AW646" s="477"/>
      <c r="AX646" s="477"/>
      <c r="AY646" s="477"/>
      <c r="AZ646" s="477"/>
      <c r="BA646" s="477"/>
      <c r="BB646" s="477"/>
      <c r="BC646" s="477"/>
      <c r="BD646" s="137"/>
      <c r="BE646" s="137"/>
      <c r="BF646" s="137"/>
      <c r="BG646" s="137"/>
      <c r="BH646" s="137"/>
      <c r="BI646" s="137"/>
      <c r="BJ646" s="137"/>
      <c r="BK646" s="137"/>
      <c r="BL646" s="137"/>
      <c r="BM646" s="137"/>
      <c r="BN646" s="137"/>
      <c r="BO646" s="137"/>
      <c r="BP646" s="137"/>
      <c r="BQ646" s="137"/>
      <c r="BR646" s="101"/>
      <c r="BS646" s="101"/>
      <c r="BT646" s="137"/>
      <c r="BU646" s="137"/>
      <c r="BV646" s="137"/>
      <c r="BW646" s="137"/>
    </row>
    <row r="647" spans="1:75" s="162" customFormat="1" ht="15" customHeight="1" hidden="1">
      <c r="A647" s="87"/>
      <c r="B647" s="134"/>
      <c r="C647" s="161"/>
      <c r="D647" s="476"/>
      <c r="E647" s="221"/>
      <c r="F647" s="221"/>
      <c r="G647" s="221"/>
      <c r="H647" s="221"/>
      <c r="I647" s="221"/>
      <c r="J647" s="477"/>
      <c r="K647" s="477"/>
      <c r="L647" s="477"/>
      <c r="M647" s="477"/>
      <c r="N647" s="477"/>
      <c r="O647" s="477"/>
      <c r="P647" s="477"/>
      <c r="Q647" s="477"/>
      <c r="R647" s="477"/>
      <c r="S647" s="477"/>
      <c r="T647" s="477"/>
      <c r="U647" s="477"/>
      <c r="V647" s="137"/>
      <c r="W647" s="137"/>
      <c r="X647" s="137"/>
      <c r="Y647" s="137"/>
      <c r="Z647" s="137"/>
      <c r="AA647" s="137"/>
      <c r="AB647" s="137"/>
      <c r="AC647" s="137"/>
      <c r="AD647" s="137"/>
      <c r="AE647" s="137"/>
      <c r="AF647" s="137"/>
      <c r="AG647" s="137"/>
      <c r="AH647" s="137"/>
      <c r="AI647" s="87"/>
      <c r="AJ647" s="100"/>
      <c r="AK647" s="161"/>
      <c r="AL647" s="476"/>
      <c r="AM647" s="221"/>
      <c r="AN647" s="221"/>
      <c r="AO647" s="221"/>
      <c r="AP647" s="221"/>
      <c r="AQ647" s="221"/>
      <c r="AR647" s="477"/>
      <c r="AS647" s="477"/>
      <c r="AT647" s="477"/>
      <c r="AU647" s="477"/>
      <c r="AV647" s="477"/>
      <c r="AW647" s="477"/>
      <c r="AX647" s="477"/>
      <c r="AY647" s="477"/>
      <c r="AZ647" s="477"/>
      <c r="BA647" s="477"/>
      <c r="BB647" s="477"/>
      <c r="BC647" s="477"/>
      <c r="BD647" s="137"/>
      <c r="BE647" s="137"/>
      <c r="BF647" s="137"/>
      <c r="BG647" s="137"/>
      <c r="BH647" s="137"/>
      <c r="BI647" s="137"/>
      <c r="BJ647" s="137"/>
      <c r="BK647" s="137"/>
      <c r="BL647" s="137"/>
      <c r="BM647" s="137"/>
      <c r="BN647" s="137"/>
      <c r="BO647" s="137"/>
      <c r="BP647" s="137"/>
      <c r="BQ647" s="137"/>
      <c r="BR647" s="101"/>
      <c r="BS647" s="101"/>
      <c r="BT647" s="137"/>
      <c r="BU647" s="137"/>
      <c r="BV647" s="137"/>
      <c r="BW647" s="137"/>
    </row>
    <row r="648" spans="1:75" ht="15" customHeight="1" hidden="1">
      <c r="A648" s="87">
        <f>IF(B648&lt;&gt;"",COUNTIF($B$8:B648,"."),"")</f>
      </c>
      <c r="D648" s="215"/>
      <c r="E648" s="215"/>
      <c r="F648" s="215"/>
      <c r="G648" s="215"/>
      <c r="H648" s="215"/>
      <c r="I648" s="215"/>
      <c r="J648" s="215"/>
      <c r="K648" s="215"/>
      <c r="L648" s="215"/>
      <c r="M648" s="215"/>
      <c r="N648" s="215"/>
      <c r="O648" s="215"/>
      <c r="P648" s="215"/>
      <c r="Q648" s="215"/>
      <c r="R648" s="215"/>
      <c r="S648" s="215"/>
      <c r="T648" s="215"/>
      <c r="U648" s="215"/>
      <c r="AI648" s="87"/>
      <c r="AJ648" s="100"/>
      <c r="AL648" s="215"/>
      <c r="AM648" s="215"/>
      <c r="AN648" s="215"/>
      <c r="AO648" s="215"/>
      <c r="AP648" s="215"/>
      <c r="AQ648" s="215"/>
      <c r="AR648" s="215"/>
      <c r="AS648" s="215"/>
      <c r="AT648" s="215"/>
      <c r="AU648" s="215"/>
      <c r="AV648" s="215"/>
      <c r="AW648" s="215"/>
      <c r="AX648" s="215"/>
      <c r="AY648" s="215"/>
      <c r="AZ648" s="215"/>
      <c r="BA648" s="215"/>
      <c r="BB648" s="215"/>
      <c r="BC648" s="215"/>
      <c r="BV648" s="136"/>
      <c r="BW648" s="136"/>
    </row>
    <row r="649" spans="1:75" ht="15" customHeight="1" hidden="1" outlineLevel="1">
      <c r="A649" s="87">
        <f>IF(B649&lt;&gt;"",COUNTIF($B$8:B649,"."),"")</f>
      </c>
      <c r="B649" s="134">
        <f>IF(AND(V654=0,AC654=0),"",".")</f>
      </c>
      <c r="C649" s="130" t="s">
        <v>897</v>
      </c>
      <c r="AI649" s="87">
        <f>A649</f>
      </c>
      <c r="AJ649" s="100">
        <f>B649</f>
      </c>
      <c r="AK649" s="130" t="s">
        <v>898</v>
      </c>
      <c r="BT649" s="136"/>
      <c r="BU649" s="136"/>
      <c r="BV649" s="136"/>
      <c r="BW649" s="136"/>
    </row>
    <row r="650" spans="1:75" ht="30" customHeight="1" hidden="1" outlineLevel="1">
      <c r="A650" s="87">
        <f>IF(B650&lt;&gt;"",COUNTIF($B$8:B650,"."),"")</f>
      </c>
      <c r="C650" s="126"/>
      <c r="D650" s="149"/>
      <c r="E650" s="149"/>
      <c r="F650" s="149"/>
      <c r="G650" s="149"/>
      <c r="H650" s="149"/>
      <c r="I650" s="149"/>
      <c r="J650" s="149"/>
      <c r="K650" s="149"/>
      <c r="L650" s="149"/>
      <c r="M650" s="149"/>
      <c r="N650" s="149"/>
      <c r="O650" s="149"/>
      <c r="P650" s="149"/>
      <c r="Q650" s="149"/>
      <c r="R650" s="149"/>
      <c r="S650" s="149"/>
      <c r="V650" s="150" t="str">
        <f>V205</f>
        <v>31/12/2012
VND</v>
      </c>
      <c r="W650" s="151"/>
      <c r="X650" s="151"/>
      <c r="Y650" s="151"/>
      <c r="Z650" s="151"/>
      <c r="AA650" s="151"/>
      <c r="AB650" s="143"/>
      <c r="AC650" s="150" t="str">
        <f>AC205</f>
        <v>30/6/2013
VND</v>
      </c>
      <c r="AD650" s="151"/>
      <c r="AE650" s="151"/>
      <c r="AF650" s="151"/>
      <c r="AG650" s="151"/>
      <c r="AH650" s="151"/>
      <c r="AI650" s="87"/>
      <c r="AJ650" s="100"/>
      <c r="AK650" s="126"/>
      <c r="AL650" s="149"/>
      <c r="AM650" s="149"/>
      <c r="AN650" s="149"/>
      <c r="AO650" s="149"/>
      <c r="AP650" s="149"/>
      <c r="AQ650" s="149"/>
      <c r="AR650" s="149"/>
      <c r="AS650" s="149"/>
      <c r="AT650" s="149"/>
      <c r="AU650" s="149"/>
      <c r="AV650" s="149"/>
      <c r="AW650" s="149"/>
      <c r="AX650" s="149"/>
      <c r="AY650" s="149"/>
      <c r="AZ650" s="149"/>
      <c r="BA650" s="149"/>
      <c r="BD650" s="150" t="str">
        <f>BD205</f>
        <v>30/06/2009            VND</v>
      </c>
      <c r="BE650" s="151"/>
      <c r="BF650" s="151"/>
      <c r="BG650" s="151"/>
      <c r="BH650" s="151"/>
      <c r="BI650" s="151"/>
      <c r="BJ650" s="143"/>
      <c r="BK650" s="150" t="str">
        <f>BK205</f>
        <v>01/01/2009            VND</v>
      </c>
      <c r="BL650" s="151"/>
      <c r="BM650" s="151"/>
      <c r="BN650" s="151"/>
      <c r="BO650" s="151"/>
      <c r="BP650" s="151"/>
      <c r="BQ650" s="152"/>
      <c r="BR650" s="184"/>
      <c r="BS650" s="184"/>
      <c r="BT650" s="136"/>
      <c r="BU650" s="136"/>
      <c r="BV650" s="136"/>
      <c r="BW650" s="136"/>
    </row>
    <row r="651" spans="1:75" ht="15" customHeight="1" hidden="1" outlineLevel="1">
      <c r="A651" s="87">
        <f>IF(B651&lt;&gt;"",COUNTIF($B$8:B651,"."),"")</f>
      </c>
      <c r="C651" s="155" t="s">
        <v>899</v>
      </c>
      <c r="D651" s="138"/>
      <c r="E651" s="138"/>
      <c r="F651" s="138"/>
      <c r="G651" s="138"/>
      <c r="H651" s="138"/>
      <c r="I651" s="138"/>
      <c r="J651" s="138"/>
      <c r="K651" s="138"/>
      <c r="L651" s="138"/>
      <c r="M651" s="138"/>
      <c r="N651" s="138"/>
      <c r="O651" s="138"/>
      <c r="P651" s="138"/>
      <c r="Q651" s="138"/>
      <c r="R651" s="138"/>
      <c r="S651" s="138"/>
      <c r="V651" s="228">
        <v>0</v>
      </c>
      <c r="W651" s="228"/>
      <c r="X651" s="228"/>
      <c r="Y651" s="228"/>
      <c r="Z651" s="228"/>
      <c r="AA651" s="228"/>
      <c r="AB651" s="143"/>
      <c r="AC651" s="185">
        <v>0</v>
      </c>
      <c r="AD651" s="185"/>
      <c r="AE651" s="185"/>
      <c r="AF651" s="185"/>
      <c r="AG651" s="185"/>
      <c r="AH651" s="185"/>
      <c r="AI651" s="87"/>
      <c r="AJ651" s="100"/>
      <c r="AK651" s="155" t="s">
        <v>592</v>
      </c>
      <c r="AL651" s="138"/>
      <c r="AM651" s="138"/>
      <c r="AN651" s="138"/>
      <c r="AO651" s="138"/>
      <c r="AP651" s="138"/>
      <c r="AQ651" s="138"/>
      <c r="AR651" s="138"/>
      <c r="AS651" s="138"/>
      <c r="AT651" s="138"/>
      <c r="AU651" s="138"/>
      <c r="AV651" s="138"/>
      <c r="AW651" s="138"/>
      <c r="AX651" s="138"/>
      <c r="AY651" s="138"/>
      <c r="AZ651" s="138"/>
      <c r="BA651" s="138"/>
      <c r="BD651" s="185">
        <f>V651</f>
        <v>0</v>
      </c>
      <c r="BE651" s="185"/>
      <c r="BF651" s="185"/>
      <c r="BG651" s="185"/>
      <c r="BH651" s="185"/>
      <c r="BI651" s="185"/>
      <c r="BJ651" s="143"/>
      <c r="BK651" s="185">
        <f>AC651</f>
        <v>0</v>
      </c>
      <c r="BL651" s="185"/>
      <c r="BM651" s="185"/>
      <c r="BN651" s="185"/>
      <c r="BO651" s="185"/>
      <c r="BP651" s="185"/>
      <c r="BQ651" s="143"/>
      <c r="BT651" s="136"/>
      <c r="BU651" s="136"/>
      <c r="BV651" s="136"/>
      <c r="BW651" s="136"/>
    </row>
    <row r="652" spans="1:75" ht="15" customHeight="1" hidden="1" outlineLevel="1">
      <c r="A652" s="87">
        <f>IF(B652&lt;&gt;"",COUNTIF($B$8:B652,"."),"")</f>
      </c>
      <c r="C652" s="155" t="s">
        <v>900</v>
      </c>
      <c r="D652" s="138"/>
      <c r="E652" s="138"/>
      <c r="F652" s="138"/>
      <c r="G652" s="138"/>
      <c r="H652" s="138"/>
      <c r="I652" s="138"/>
      <c r="J652" s="138"/>
      <c r="K652" s="138"/>
      <c r="L652" s="138"/>
      <c r="M652" s="138"/>
      <c r="N652" s="138"/>
      <c r="O652" s="138"/>
      <c r="P652" s="138"/>
      <c r="Q652" s="138"/>
      <c r="R652" s="138"/>
      <c r="S652" s="138"/>
      <c r="V652" s="185">
        <v>0</v>
      </c>
      <c r="W652" s="185"/>
      <c r="X652" s="185"/>
      <c r="Y652" s="185"/>
      <c r="Z652" s="185"/>
      <c r="AA652" s="185"/>
      <c r="AB652" s="143"/>
      <c r="AC652" s="185">
        <v>0</v>
      </c>
      <c r="AD652" s="185"/>
      <c r="AE652" s="185"/>
      <c r="AF652" s="185"/>
      <c r="AG652" s="185"/>
      <c r="AH652" s="185"/>
      <c r="AI652" s="87"/>
      <c r="AJ652" s="100"/>
      <c r="AK652" s="155" t="s">
        <v>544</v>
      </c>
      <c r="AL652" s="138"/>
      <c r="AM652" s="138"/>
      <c r="AN652" s="138"/>
      <c r="AO652" s="138"/>
      <c r="AP652" s="138"/>
      <c r="AQ652" s="138"/>
      <c r="AR652" s="138"/>
      <c r="AS652" s="138"/>
      <c r="AT652" s="138"/>
      <c r="AU652" s="138"/>
      <c r="AV652" s="138"/>
      <c r="AW652" s="138"/>
      <c r="AX652" s="138"/>
      <c r="AY652" s="138"/>
      <c r="AZ652" s="138"/>
      <c r="BA652" s="138"/>
      <c r="BD652" s="185">
        <f>V652</f>
        <v>0</v>
      </c>
      <c r="BE652" s="185"/>
      <c r="BF652" s="185"/>
      <c r="BG652" s="185"/>
      <c r="BH652" s="185"/>
      <c r="BI652" s="185"/>
      <c r="BJ652" s="143"/>
      <c r="BK652" s="185">
        <f>AC652</f>
        <v>0</v>
      </c>
      <c r="BL652" s="185"/>
      <c r="BM652" s="185"/>
      <c r="BN652" s="185"/>
      <c r="BO652" s="185"/>
      <c r="BP652" s="185"/>
      <c r="BQ652" s="143"/>
      <c r="BT652" s="136"/>
      <c r="BU652" s="136"/>
      <c r="BV652" s="136"/>
      <c r="BW652" s="136"/>
    </row>
    <row r="653" spans="1:75" ht="15" customHeight="1" hidden="1" outlineLevel="1">
      <c r="A653" s="87">
        <f>IF(B653&lt;&gt;"",COUNTIF($B$8:B653,"."),"")</f>
      </c>
      <c r="B653" s="138"/>
      <c r="C653" s="155"/>
      <c r="D653" s="149"/>
      <c r="V653" s="198"/>
      <c r="W653" s="198"/>
      <c r="X653" s="198"/>
      <c r="Y653" s="198"/>
      <c r="Z653" s="198"/>
      <c r="AA653" s="198"/>
      <c r="AB653" s="143"/>
      <c r="AC653" s="198"/>
      <c r="AD653" s="198"/>
      <c r="AE653" s="198"/>
      <c r="AF653" s="198"/>
      <c r="AG653" s="198"/>
      <c r="AH653" s="198"/>
      <c r="AI653" s="87"/>
      <c r="AJ653" s="100"/>
      <c r="AK653" s="155"/>
      <c r="AL653" s="149"/>
      <c r="BD653" s="198"/>
      <c r="BE653" s="198"/>
      <c r="BF653" s="198"/>
      <c r="BG653" s="198"/>
      <c r="BH653" s="198"/>
      <c r="BI653" s="198"/>
      <c r="BJ653" s="143"/>
      <c r="BK653" s="198"/>
      <c r="BL653" s="198"/>
      <c r="BM653" s="198"/>
      <c r="BN653" s="198"/>
      <c r="BO653" s="198"/>
      <c r="BP653" s="198"/>
      <c r="BQ653" s="195"/>
      <c r="BT653" s="136"/>
      <c r="BU653" s="136"/>
      <c r="BV653" s="136"/>
      <c r="BW653" s="136"/>
    </row>
    <row r="654" spans="1:75" s="162" customFormat="1" ht="15" customHeight="1" hidden="1" outlineLevel="1" thickBot="1">
      <c r="A654" s="87">
        <f>IF(B654&lt;&gt;"",COUNTIF($B$8:B654,"."),"")</f>
      </c>
      <c r="B654" s="134"/>
      <c r="C654" s="161" t="s">
        <v>504</v>
      </c>
      <c r="D654" s="199"/>
      <c r="V654" s="200">
        <f>SUM(V651:AA653)</f>
        <v>0</v>
      </c>
      <c r="W654" s="200"/>
      <c r="X654" s="200"/>
      <c r="Y654" s="200"/>
      <c r="Z654" s="200"/>
      <c r="AA654" s="200"/>
      <c r="AB654" s="99"/>
      <c r="AC654" s="200">
        <f>SUM(AC651:AH653)</f>
        <v>0</v>
      </c>
      <c r="AD654" s="200"/>
      <c r="AE654" s="200"/>
      <c r="AF654" s="200"/>
      <c r="AG654" s="200"/>
      <c r="AH654" s="200"/>
      <c r="AI654" s="87"/>
      <c r="AJ654" s="100"/>
      <c r="AK654" s="161" t="s">
        <v>505</v>
      </c>
      <c r="AL654" s="199"/>
      <c r="BD654" s="200">
        <f>V654</f>
        <v>0</v>
      </c>
      <c r="BE654" s="200"/>
      <c r="BF654" s="200"/>
      <c r="BG654" s="200"/>
      <c r="BH654" s="200"/>
      <c r="BI654" s="200"/>
      <c r="BJ654" s="99"/>
      <c r="BK654" s="200">
        <f>AC654</f>
        <v>0</v>
      </c>
      <c r="BL654" s="200"/>
      <c r="BM654" s="200"/>
      <c r="BN654" s="200"/>
      <c r="BO654" s="200"/>
      <c r="BP654" s="200"/>
      <c r="BQ654" s="99"/>
      <c r="BR654" s="101"/>
      <c r="BS654" s="101"/>
      <c r="BT654" s="137"/>
      <c r="BU654" s="137"/>
      <c r="BV654" s="137"/>
      <c r="BW654" s="137"/>
    </row>
    <row r="655" spans="1:71" ht="15" customHeight="1" hidden="1" outlineLevel="1" thickTop="1">
      <c r="A655" s="87">
        <f>IF(B655&lt;&gt;"",COUNTIF($B$8:B655,"."),"")</f>
      </c>
      <c r="D655" s="223"/>
      <c r="E655" s="215"/>
      <c r="F655" s="215"/>
      <c r="G655" s="215"/>
      <c r="H655" s="215"/>
      <c r="I655" s="215"/>
      <c r="J655" s="224"/>
      <c r="K655" s="224"/>
      <c r="L655" s="224"/>
      <c r="M655" s="224"/>
      <c r="N655" s="224"/>
      <c r="O655" s="224"/>
      <c r="P655" s="224"/>
      <c r="Q655" s="224"/>
      <c r="R655" s="224"/>
      <c r="S655" s="224"/>
      <c r="T655" s="224"/>
      <c r="U655" s="224"/>
      <c r="V655" s="195"/>
      <c r="W655" s="195"/>
      <c r="X655" s="195"/>
      <c r="Y655" s="195"/>
      <c r="Z655" s="195"/>
      <c r="AA655" s="195"/>
      <c r="AB655" s="195"/>
      <c r="AC655" s="195"/>
      <c r="AI655" s="87"/>
      <c r="AJ655" s="100"/>
      <c r="AL655" s="223"/>
      <c r="AM655" s="215"/>
      <c r="AN655" s="215"/>
      <c r="AO655" s="215"/>
      <c r="AP655" s="215"/>
      <c r="AQ655" s="215"/>
      <c r="AR655" s="224"/>
      <c r="AS655" s="224"/>
      <c r="AT655" s="224"/>
      <c r="AU655" s="224"/>
      <c r="AV655" s="224"/>
      <c r="AW655" s="224"/>
      <c r="AX655" s="224"/>
      <c r="AY655" s="224"/>
      <c r="AZ655" s="224"/>
      <c r="BA655" s="224"/>
      <c r="BB655" s="224"/>
      <c r="BC655" s="224"/>
      <c r="BD655" s="195"/>
      <c r="BE655" s="195"/>
      <c r="BF655" s="195"/>
      <c r="BG655" s="195"/>
      <c r="BH655" s="195"/>
      <c r="BI655" s="195"/>
      <c r="BJ655" s="195"/>
      <c r="BK655" s="195"/>
      <c r="BR655" s="225"/>
      <c r="BS655" s="225"/>
    </row>
    <row r="656" spans="1:71" ht="15" customHeight="1" hidden="1" outlineLevel="1">
      <c r="A656" s="87">
        <f>IF(B656&lt;&gt;"",COUNTIF($B$8:B656,"."),"")</f>
      </c>
      <c r="B656" s="134">
        <f>IF(AND(V666=0,AC666=0),"",".")</f>
      </c>
      <c r="C656" s="130" t="s">
        <v>901</v>
      </c>
      <c r="D656" s="223"/>
      <c r="E656" s="215"/>
      <c r="F656" s="215"/>
      <c r="G656" s="215"/>
      <c r="H656" s="215"/>
      <c r="I656" s="215"/>
      <c r="J656" s="224"/>
      <c r="K656" s="224"/>
      <c r="L656" s="224"/>
      <c r="M656" s="224"/>
      <c r="N656" s="224"/>
      <c r="O656" s="224"/>
      <c r="P656" s="224"/>
      <c r="Q656" s="224"/>
      <c r="R656" s="224"/>
      <c r="S656" s="224"/>
      <c r="T656" s="224"/>
      <c r="U656" s="224"/>
      <c r="AC656" s="137"/>
      <c r="AD656" s="137"/>
      <c r="AE656" s="137"/>
      <c r="AF656" s="137"/>
      <c r="AG656" s="137"/>
      <c r="AH656" s="137"/>
      <c r="AI656" s="87">
        <f>A656</f>
      </c>
      <c r="AJ656" s="100">
        <f>B656</f>
      </c>
      <c r="AK656" s="130" t="s">
        <v>902</v>
      </c>
      <c r="AL656" s="223"/>
      <c r="AM656" s="215"/>
      <c r="AN656" s="215"/>
      <c r="AO656" s="215"/>
      <c r="AP656" s="215"/>
      <c r="AQ656" s="215"/>
      <c r="AR656" s="224"/>
      <c r="AS656" s="224"/>
      <c r="AT656" s="224"/>
      <c r="AU656" s="224"/>
      <c r="AV656" s="224"/>
      <c r="AW656" s="224"/>
      <c r="AX656" s="224"/>
      <c r="AY656" s="224"/>
      <c r="AZ656" s="224"/>
      <c r="BA656" s="224"/>
      <c r="BB656" s="224"/>
      <c r="BC656" s="224"/>
      <c r="BK656" s="137"/>
      <c r="BL656" s="137"/>
      <c r="BM656" s="137"/>
      <c r="BN656" s="137"/>
      <c r="BO656" s="137"/>
      <c r="BP656" s="137"/>
      <c r="BQ656" s="137"/>
      <c r="BR656" s="225"/>
      <c r="BS656" s="225"/>
    </row>
    <row r="657" spans="1:71" ht="29.25" customHeight="1" hidden="1" outlineLevel="1">
      <c r="A657" s="87">
        <f>IF(B657&lt;&gt;"",COUNTIF($B$8:B657,"."),"")</f>
      </c>
      <c r="C657" s="126"/>
      <c r="D657" s="223"/>
      <c r="E657" s="215"/>
      <c r="F657" s="215"/>
      <c r="G657" s="215"/>
      <c r="H657" s="215"/>
      <c r="I657" s="215"/>
      <c r="J657" s="224"/>
      <c r="K657" s="224"/>
      <c r="L657" s="224"/>
      <c r="M657" s="224"/>
      <c r="N657" s="224"/>
      <c r="O657" s="224"/>
      <c r="P657" s="224"/>
      <c r="Q657" s="224"/>
      <c r="R657" s="224"/>
      <c r="S657" s="224"/>
      <c r="T657" s="224"/>
      <c r="U657" s="224"/>
      <c r="V657" s="150" t="str">
        <f>V205</f>
        <v>31/12/2012
VND</v>
      </c>
      <c r="W657" s="150"/>
      <c r="X657" s="150"/>
      <c r="Y657" s="150"/>
      <c r="Z657" s="150"/>
      <c r="AA657" s="150"/>
      <c r="AB657" s="143"/>
      <c r="AC657" s="150" t="str">
        <f>AC205</f>
        <v>30/6/2013
VND</v>
      </c>
      <c r="AD657" s="150"/>
      <c r="AE657" s="150"/>
      <c r="AF657" s="150"/>
      <c r="AG657" s="150"/>
      <c r="AH657" s="150"/>
      <c r="AI657" s="87"/>
      <c r="AJ657" s="100"/>
      <c r="AL657" s="223"/>
      <c r="AM657" s="215"/>
      <c r="AN657" s="215"/>
      <c r="AO657" s="215"/>
      <c r="AP657" s="215"/>
      <c r="AQ657" s="215"/>
      <c r="AR657" s="224"/>
      <c r="AS657" s="224"/>
      <c r="AT657" s="224"/>
      <c r="AU657" s="224"/>
      <c r="AV657" s="224"/>
      <c r="AW657" s="224"/>
      <c r="AX657" s="224"/>
      <c r="AY657" s="224"/>
      <c r="AZ657" s="224"/>
      <c r="BA657" s="224"/>
      <c r="BB657" s="224"/>
      <c r="BC657" s="224"/>
      <c r="BD657" s="150" t="str">
        <f>BD205</f>
        <v>30/06/2009            VND</v>
      </c>
      <c r="BE657" s="150"/>
      <c r="BF657" s="150"/>
      <c r="BG657" s="150"/>
      <c r="BH657" s="150"/>
      <c r="BI657" s="150"/>
      <c r="BJ657" s="143"/>
      <c r="BK657" s="150" t="str">
        <f>BK205</f>
        <v>01/01/2009            VND</v>
      </c>
      <c r="BL657" s="150"/>
      <c r="BM657" s="150"/>
      <c r="BN657" s="150"/>
      <c r="BO657" s="150"/>
      <c r="BP657" s="150"/>
      <c r="BQ657" s="475"/>
      <c r="BR657" s="225"/>
      <c r="BS657" s="225"/>
    </row>
    <row r="658" spans="1:75" ht="15" customHeight="1" hidden="1" outlineLevel="1">
      <c r="A658" s="87">
        <f>IF(B658&lt;&gt;"",COUNTIF($B$8:B658,"."),"")</f>
      </c>
      <c r="B658" s="138"/>
      <c r="C658" s="377" t="s">
        <v>903</v>
      </c>
      <c r="D658" s="218"/>
      <c r="E658" s="215"/>
      <c r="F658" s="215"/>
      <c r="G658" s="215"/>
      <c r="H658" s="215"/>
      <c r="I658" s="215"/>
      <c r="J658" s="219"/>
      <c r="K658" s="219"/>
      <c r="L658" s="219"/>
      <c r="M658" s="219"/>
      <c r="N658" s="219"/>
      <c r="O658" s="219"/>
      <c r="P658" s="219"/>
      <c r="Q658" s="219"/>
      <c r="R658" s="219"/>
      <c r="S658" s="219"/>
      <c r="T658" s="219"/>
      <c r="U658" s="219"/>
      <c r="V658" s="185">
        <f>SUM(V659:AA661)</f>
        <v>0</v>
      </c>
      <c r="W658" s="185"/>
      <c r="X658" s="185"/>
      <c r="Y658" s="185"/>
      <c r="Z658" s="185"/>
      <c r="AA658" s="185"/>
      <c r="AC658" s="185">
        <f>SUM(AC659:AH661)</f>
        <v>0</v>
      </c>
      <c r="AD658" s="185"/>
      <c r="AE658" s="185"/>
      <c r="AF658" s="185"/>
      <c r="AG658" s="185"/>
      <c r="AH658" s="185"/>
      <c r="AI658" s="140"/>
      <c r="AJ658" s="166"/>
      <c r="AK658" s="138" t="s">
        <v>791</v>
      </c>
      <c r="AL658" s="218"/>
      <c r="AM658" s="215"/>
      <c r="AN658" s="215"/>
      <c r="AO658" s="215"/>
      <c r="AP658" s="215"/>
      <c r="AQ658" s="215"/>
      <c r="AR658" s="219"/>
      <c r="AS658" s="219"/>
      <c r="AT658" s="219"/>
      <c r="AU658" s="219"/>
      <c r="AV658" s="219"/>
      <c r="AW658" s="219"/>
      <c r="AX658" s="219"/>
      <c r="AY658" s="219"/>
      <c r="AZ658" s="219"/>
      <c r="BA658" s="219"/>
      <c r="BB658" s="219"/>
      <c r="BC658" s="219"/>
      <c r="BD658" s="185">
        <f>SUM(BD659:BI661)</f>
        <v>0</v>
      </c>
      <c r="BE658" s="185"/>
      <c r="BF658" s="185"/>
      <c r="BG658" s="185"/>
      <c r="BH658" s="185"/>
      <c r="BI658" s="185"/>
      <c r="BK658" s="185">
        <f>SUM(BK659:BP661)</f>
        <v>0</v>
      </c>
      <c r="BL658" s="185"/>
      <c r="BM658" s="185"/>
      <c r="BN658" s="185"/>
      <c r="BO658" s="185"/>
      <c r="BP658" s="185"/>
      <c r="BQ658" s="475"/>
      <c r="BT658" s="136"/>
      <c r="BU658" s="136"/>
      <c r="BV658" s="136"/>
      <c r="BW658" s="136"/>
    </row>
    <row r="659" spans="1:75" s="149" customFormat="1" ht="15" customHeight="1" hidden="1" outlineLevel="1">
      <c r="A659" s="87">
        <f>IF(B659&lt;&gt;"",COUNTIF($B$8:B659,"."),"")</f>
      </c>
      <c r="B659" s="190"/>
      <c r="C659" s="188"/>
      <c r="D659" s="149" t="s">
        <v>816</v>
      </c>
      <c r="E659" s="242"/>
      <c r="F659" s="242"/>
      <c r="G659" s="242"/>
      <c r="H659" s="242"/>
      <c r="I659" s="242"/>
      <c r="J659" s="224"/>
      <c r="K659" s="224"/>
      <c r="L659" s="224"/>
      <c r="M659" s="224"/>
      <c r="N659" s="224"/>
      <c r="O659" s="224"/>
      <c r="P659" s="224"/>
      <c r="Q659" s="224"/>
      <c r="R659" s="224"/>
      <c r="S659" s="224"/>
      <c r="T659" s="224"/>
      <c r="U659" s="224"/>
      <c r="V659" s="197">
        <v>0</v>
      </c>
      <c r="W659" s="197"/>
      <c r="X659" s="197"/>
      <c r="Y659" s="197"/>
      <c r="Z659" s="197"/>
      <c r="AA659" s="197"/>
      <c r="AB659" s="195"/>
      <c r="AC659" s="197">
        <v>0</v>
      </c>
      <c r="AD659" s="197"/>
      <c r="AE659" s="197"/>
      <c r="AF659" s="197"/>
      <c r="AG659" s="197"/>
      <c r="AH659" s="197"/>
      <c r="AI659" s="133"/>
      <c r="AJ659" s="206"/>
      <c r="AK659" s="188"/>
      <c r="AL659" s="149" t="s">
        <v>817</v>
      </c>
      <c r="AM659" s="242"/>
      <c r="AN659" s="242"/>
      <c r="AO659" s="242"/>
      <c r="AP659" s="242"/>
      <c r="AQ659" s="242"/>
      <c r="AR659" s="224"/>
      <c r="AS659" s="224"/>
      <c r="AT659" s="224"/>
      <c r="AU659" s="224"/>
      <c r="AV659" s="224"/>
      <c r="AW659" s="224"/>
      <c r="AX659" s="224"/>
      <c r="AY659" s="224"/>
      <c r="AZ659" s="224"/>
      <c r="BA659" s="224"/>
      <c r="BB659" s="224"/>
      <c r="BC659" s="224"/>
      <c r="BD659" s="197">
        <f>V659</f>
        <v>0</v>
      </c>
      <c r="BE659" s="197"/>
      <c r="BF659" s="197"/>
      <c r="BG659" s="197"/>
      <c r="BH659" s="197"/>
      <c r="BI659" s="197"/>
      <c r="BJ659" s="195"/>
      <c r="BK659" s="197">
        <f>AC659</f>
        <v>0</v>
      </c>
      <c r="BL659" s="197"/>
      <c r="BM659" s="197"/>
      <c r="BN659" s="197"/>
      <c r="BO659" s="197"/>
      <c r="BP659" s="197"/>
      <c r="BQ659" s="192"/>
      <c r="BR659" s="101"/>
      <c r="BS659" s="101"/>
      <c r="BT659" s="195"/>
      <c r="BU659" s="195"/>
      <c r="BV659" s="195"/>
      <c r="BW659" s="195"/>
    </row>
    <row r="660" spans="1:75" s="149" customFormat="1" ht="15" customHeight="1" hidden="1" outlineLevel="1">
      <c r="A660" s="87">
        <f>IF(B660&lt;&gt;"",COUNTIF($B$8:B660,"."),"")</f>
      </c>
      <c r="B660" s="190"/>
      <c r="C660" s="188"/>
      <c r="D660" s="149" t="s">
        <v>818</v>
      </c>
      <c r="E660" s="242"/>
      <c r="F660" s="242"/>
      <c r="G660" s="242"/>
      <c r="H660" s="242"/>
      <c r="I660" s="242"/>
      <c r="J660" s="224"/>
      <c r="K660" s="224"/>
      <c r="L660" s="224"/>
      <c r="M660" s="224"/>
      <c r="N660" s="224"/>
      <c r="O660" s="224"/>
      <c r="P660" s="224"/>
      <c r="Q660" s="224"/>
      <c r="R660" s="224"/>
      <c r="S660" s="224"/>
      <c r="T660" s="224"/>
      <c r="U660" s="224"/>
      <c r="V660" s="197">
        <v>0</v>
      </c>
      <c r="W660" s="197"/>
      <c r="X660" s="197"/>
      <c r="Y660" s="197"/>
      <c r="Z660" s="197"/>
      <c r="AA660" s="197"/>
      <c r="AB660" s="195"/>
      <c r="AC660" s="197">
        <v>0</v>
      </c>
      <c r="AD660" s="197"/>
      <c r="AE660" s="197"/>
      <c r="AF660" s="197"/>
      <c r="AG660" s="197"/>
      <c r="AH660" s="197"/>
      <c r="AI660" s="133"/>
      <c r="AJ660" s="206"/>
      <c r="AK660" s="188"/>
      <c r="AL660" s="149" t="s">
        <v>819</v>
      </c>
      <c r="AM660" s="242"/>
      <c r="AN660" s="242"/>
      <c r="AO660" s="242"/>
      <c r="AP660" s="242"/>
      <c r="AQ660" s="242"/>
      <c r="AR660" s="224"/>
      <c r="AS660" s="224"/>
      <c r="AT660" s="224"/>
      <c r="AU660" s="224"/>
      <c r="AV660" s="224"/>
      <c r="AW660" s="224"/>
      <c r="AX660" s="224"/>
      <c r="AY660" s="224"/>
      <c r="AZ660" s="224"/>
      <c r="BA660" s="224"/>
      <c r="BB660" s="224"/>
      <c r="BC660" s="224"/>
      <c r="BD660" s="197">
        <f>V660</f>
        <v>0</v>
      </c>
      <c r="BE660" s="197"/>
      <c r="BF660" s="197"/>
      <c r="BG660" s="197"/>
      <c r="BH660" s="197"/>
      <c r="BI660" s="197"/>
      <c r="BJ660" s="195"/>
      <c r="BK660" s="197">
        <f>AC660</f>
        <v>0</v>
      </c>
      <c r="BL660" s="197"/>
      <c r="BM660" s="197"/>
      <c r="BN660" s="197"/>
      <c r="BO660" s="197"/>
      <c r="BP660" s="197"/>
      <c r="BQ660" s="192"/>
      <c r="BR660" s="101"/>
      <c r="BS660" s="101"/>
      <c r="BT660" s="195"/>
      <c r="BU660" s="195"/>
      <c r="BV660" s="195"/>
      <c r="BW660" s="195"/>
    </row>
    <row r="661" spans="1:75" s="149" customFormat="1" ht="15" customHeight="1" hidden="1" outlineLevel="1">
      <c r="A661" s="87">
        <f>IF(B661&lt;&gt;"",COUNTIF($B$8:B661,"."),"")</f>
      </c>
      <c r="B661" s="187"/>
      <c r="C661" s="188"/>
      <c r="D661" s="149" t="s">
        <v>904</v>
      </c>
      <c r="E661" s="242"/>
      <c r="F661" s="242"/>
      <c r="G661" s="242"/>
      <c r="H661" s="242"/>
      <c r="I661" s="242"/>
      <c r="J661" s="224"/>
      <c r="K661" s="224"/>
      <c r="L661" s="224"/>
      <c r="M661" s="224"/>
      <c r="N661" s="224"/>
      <c r="O661" s="224"/>
      <c r="P661" s="224"/>
      <c r="Q661" s="224"/>
      <c r="R661" s="224"/>
      <c r="S661" s="224"/>
      <c r="T661" s="224"/>
      <c r="U661" s="224"/>
      <c r="V661" s="197">
        <v>0</v>
      </c>
      <c r="W661" s="197"/>
      <c r="X661" s="197"/>
      <c r="Y661" s="197"/>
      <c r="Z661" s="197"/>
      <c r="AA661" s="197"/>
      <c r="AB661" s="195"/>
      <c r="AC661" s="197">
        <v>0</v>
      </c>
      <c r="AD661" s="197"/>
      <c r="AE661" s="197"/>
      <c r="AF661" s="197"/>
      <c r="AG661" s="197"/>
      <c r="AH661" s="197"/>
      <c r="AI661" s="186"/>
      <c r="AJ661" s="193"/>
      <c r="AK661" s="188"/>
      <c r="AL661" s="149" t="s">
        <v>905</v>
      </c>
      <c r="AM661" s="242"/>
      <c r="AN661" s="242"/>
      <c r="AO661" s="242"/>
      <c r="AP661" s="242"/>
      <c r="AQ661" s="242"/>
      <c r="AR661" s="224"/>
      <c r="AS661" s="224"/>
      <c r="AT661" s="224"/>
      <c r="AU661" s="224"/>
      <c r="AV661" s="224"/>
      <c r="AW661" s="224"/>
      <c r="AX661" s="224"/>
      <c r="AY661" s="224"/>
      <c r="AZ661" s="224"/>
      <c r="BA661" s="224"/>
      <c r="BB661" s="224"/>
      <c r="BC661" s="224"/>
      <c r="BD661" s="197">
        <f>V661</f>
        <v>0</v>
      </c>
      <c r="BE661" s="197"/>
      <c r="BF661" s="197"/>
      <c r="BG661" s="197"/>
      <c r="BH661" s="197"/>
      <c r="BI661" s="197"/>
      <c r="BJ661" s="195"/>
      <c r="BK661" s="197">
        <f>AC661</f>
        <v>0</v>
      </c>
      <c r="BL661" s="197"/>
      <c r="BM661" s="197"/>
      <c r="BN661" s="197"/>
      <c r="BO661" s="197"/>
      <c r="BP661" s="197"/>
      <c r="BQ661" s="192"/>
      <c r="BR661" s="101"/>
      <c r="BS661" s="101"/>
      <c r="BT661" s="415"/>
      <c r="BU661" s="415"/>
      <c r="BV661" s="415"/>
      <c r="BW661" s="415"/>
    </row>
    <row r="662" spans="1:69" ht="15" customHeight="1" hidden="1" outlineLevel="1">
      <c r="A662" s="87">
        <f>IF(B662&lt;&gt;"",COUNTIF($B$8:B662,"."),"")</f>
      </c>
      <c r="C662" s="155" t="s">
        <v>906</v>
      </c>
      <c r="E662" s="215"/>
      <c r="F662" s="215"/>
      <c r="G662" s="215"/>
      <c r="H662" s="215"/>
      <c r="I662" s="215"/>
      <c r="J662" s="219"/>
      <c r="K662" s="219"/>
      <c r="L662" s="219"/>
      <c r="M662" s="219"/>
      <c r="N662" s="219"/>
      <c r="O662" s="219"/>
      <c r="P662" s="219"/>
      <c r="Q662" s="219"/>
      <c r="R662" s="219"/>
      <c r="S662" s="219"/>
      <c r="T662" s="219"/>
      <c r="U662" s="219"/>
      <c r="V662" s="185">
        <f>SUM(V663:AA664)</f>
        <v>0</v>
      </c>
      <c r="W662" s="185"/>
      <c r="X662" s="185"/>
      <c r="Y662" s="185"/>
      <c r="Z662" s="185"/>
      <c r="AA662" s="185"/>
      <c r="AC662" s="185">
        <f>SUM(AC663:AH664)</f>
        <v>0</v>
      </c>
      <c r="AD662" s="185"/>
      <c r="AE662" s="185"/>
      <c r="AF662" s="185"/>
      <c r="AG662" s="185"/>
      <c r="AH662" s="185"/>
      <c r="AI662" s="87"/>
      <c r="AJ662" s="100"/>
      <c r="AK662" s="155" t="s">
        <v>907</v>
      </c>
      <c r="AM662" s="215"/>
      <c r="AN662" s="215"/>
      <c r="AO662" s="215"/>
      <c r="AP662" s="215"/>
      <c r="AQ662" s="215"/>
      <c r="AR662" s="219"/>
      <c r="AS662" s="219"/>
      <c r="AT662" s="219"/>
      <c r="AU662" s="219"/>
      <c r="AV662" s="219"/>
      <c r="AW662" s="219"/>
      <c r="AX662" s="219"/>
      <c r="AY662" s="219"/>
      <c r="AZ662" s="219"/>
      <c r="BA662" s="219"/>
      <c r="BB662" s="219"/>
      <c r="BC662" s="219"/>
      <c r="BD662" s="185">
        <f>SUM(BD663:BI664)</f>
        <v>0</v>
      </c>
      <c r="BE662" s="185"/>
      <c r="BF662" s="185"/>
      <c r="BG662" s="185"/>
      <c r="BH662" s="185"/>
      <c r="BI662" s="185"/>
      <c r="BK662" s="185">
        <f>SUM(BK663:BP664)</f>
        <v>0</v>
      </c>
      <c r="BL662" s="185"/>
      <c r="BM662" s="185"/>
      <c r="BN662" s="185"/>
      <c r="BO662" s="185"/>
      <c r="BP662" s="185"/>
      <c r="BQ662" s="143"/>
    </row>
    <row r="663" spans="1:75" s="149" customFormat="1" ht="15" customHeight="1" hidden="1" outlineLevel="1">
      <c r="A663" s="87">
        <f>IF(B663&lt;&gt;"",COUNTIF($B$8:B663,"."),"")</f>
      </c>
      <c r="B663" s="187"/>
      <c r="C663" s="188"/>
      <c r="D663" s="149" t="s">
        <v>908</v>
      </c>
      <c r="E663" s="242"/>
      <c r="F663" s="242"/>
      <c r="G663" s="242"/>
      <c r="H663" s="242"/>
      <c r="I663" s="242"/>
      <c r="J663" s="224"/>
      <c r="K663" s="224"/>
      <c r="L663" s="224"/>
      <c r="M663" s="224"/>
      <c r="N663" s="224"/>
      <c r="O663" s="224"/>
      <c r="P663" s="224"/>
      <c r="Q663" s="224"/>
      <c r="R663" s="224"/>
      <c r="S663" s="224"/>
      <c r="T663" s="224"/>
      <c r="U663" s="224"/>
      <c r="V663" s="197">
        <v>0</v>
      </c>
      <c r="W663" s="197"/>
      <c r="X663" s="197"/>
      <c r="Y663" s="197"/>
      <c r="Z663" s="197"/>
      <c r="AA663" s="197"/>
      <c r="AB663" s="195"/>
      <c r="AC663" s="197">
        <v>0</v>
      </c>
      <c r="AD663" s="197"/>
      <c r="AE663" s="197"/>
      <c r="AF663" s="197"/>
      <c r="AG663" s="197"/>
      <c r="AH663" s="197"/>
      <c r="AI663" s="186"/>
      <c r="AJ663" s="193"/>
      <c r="AK663" s="188"/>
      <c r="AL663" s="149" t="s">
        <v>909</v>
      </c>
      <c r="AM663" s="242"/>
      <c r="AN663" s="242"/>
      <c r="AO663" s="242"/>
      <c r="AP663" s="242"/>
      <c r="AQ663" s="242"/>
      <c r="AR663" s="224"/>
      <c r="AS663" s="224"/>
      <c r="AT663" s="224"/>
      <c r="AU663" s="224"/>
      <c r="AV663" s="224"/>
      <c r="AW663" s="224"/>
      <c r="AX663" s="224"/>
      <c r="AY663" s="224"/>
      <c r="AZ663" s="224"/>
      <c r="BA663" s="224"/>
      <c r="BB663" s="224"/>
      <c r="BC663" s="224"/>
      <c r="BD663" s="197">
        <f>V663</f>
        <v>0</v>
      </c>
      <c r="BE663" s="197"/>
      <c r="BF663" s="197"/>
      <c r="BG663" s="197"/>
      <c r="BH663" s="197"/>
      <c r="BI663" s="197"/>
      <c r="BJ663" s="195"/>
      <c r="BK663" s="197">
        <f>AC663</f>
        <v>0</v>
      </c>
      <c r="BL663" s="197"/>
      <c r="BM663" s="197"/>
      <c r="BN663" s="197"/>
      <c r="BO663" s="197"/>
      <c r="BP663" s="197"/>
      <c r="BQ663" s="192"/>
      <c r="BR663" s="101"/>
      <c r="BS663" s="101"/>
      <c r="BT663" s="415"/>
      <c r="BU663" s="415"/>
      <c r="BV663" s="415"/>
      <c r="BW663" s="415"/>
    </row>
    <row r="664" spans="1:75" s="149" customFormat="1" ht="15" customHeight="1" hidden="1" outlineLevel="1">
      <c r="A664" s="87">
        <f>IF(B664&lt;&gt;"",COUNTIF($B$8:B664,"."),"")</f>
      </c>
      <c r="B664" s="187"/>
      <c r="C664" s="188"/>
      <c r="D664" s="149" t="s">
        <v>910</v>
      </c>
      <c r="E664" s="242"/>
      <c r="F664" s="242"/>
      <c r="G664" s="242"/>
      <c r="H664" s="242"/>
      <c r="I664" s="242"/>
      <c r="J664" s="224"/>
      <c r="K664" s="224"/>
      <c r="L664" s="224"/>
      <c r="M664" s="224"/>
      <c r="N664" s="224"/>
      <c r="O664" s="224"/>
      <c r="P664" s="224"/>
      <c r="Q664" s="224"/>
      <c r="R664" s="224"/>
      <c r="S664" s="224"/>
      <c r="T664" s="224"/>
      <c r="U664" s="224"/>
      <c r="V664" s="197">
        <v>0</v>
      </c>
      <c r="W664" s="197"/>
      <c r="X664" s="197"/>
      <c r="Y664" s="197"/>
      <c r="Z664" s="197"/>
      <c r="AA664" s="197"/>
      <c r="AB664" s="195"/>
      <c r="AC664" s="197">
        <v>0</v>
      </c>
      <c r="AD664" s="197"/>
      <c r="AE664" s="197"/>
      <c r="AF664" s="197"/>
      <c r="AG664" s="197"/>
      <c r="AH664" s="197"/>
      <c r="AI664" s="186"/>
      <c r="AJ664" s="193"/>
      <c r="AK664" s="188"/>
      <c r="AL664" s="149" t="s">
        <v>634</v>
      </c>
      <c r="AM664" s="242"/>
      <c r="AN664" s="242"/>
      <c r="AO664" s="242"/>
      <c r="AP664" s="242"/>
      <c r="AQ664" s="242"/>
      <c r="AR664" s="224"/>
      <c r="AS664" s="224"/>
      <c r="AT664" s="224"/>
      <c r="AU664" s="224"/>
      <c r="AV664" s="224"/>
      <c r="AW664" s="224"/>
      <c r="AX664" s="224"/>
      <c r="AY664" s="224"/>
      <c r="AZ664" s="224"/>
      <c r="BA664" s="224"/>
      <c r="BB664" s="224"/>
      <c r="BC664" s="224"/>
      <c r="BD664" s="197">
        <f>V664</f>
        <v>0</v>
      </c>
      <c r="BE664" s="197"/>
      <c r="BF664" s="197"/>
      <c r="BG664" s="197"/>
      <c r="BH664" s="197"/>
      <c r="BI664" s="197"/>
      <c r="BJ664" s="195"/>
      <c r="BK664" s="197">
        <f>AC664</f>
        <v>0</v>
      </c>
      <c r="BL664" s="197"/>
      <c r="BM664" s="197"/>
      <c r="BN664" s="197"/>
      <c r="BO664" s="197"/>
      <c r="BP664" s="197"/>
      <c r="BQ664" s="192"/>
      <c r="BR664" s="101"/>
      <c r="BS664" s="101"/>
      <c r="BT664" s="415"/>
      <c r="BU664" s="415"/>
      <c r="BV664" s="415"/>
      <c r="BW664" s="415"/>
    </row>
    <row r="665" spans="1:69" ht="15" customHeight="1" hidden="1" outlineLevel="1">
      <c r="A665" s="87">
        <f>IF(B665&lt;&gt;"",COUNTIF($B$8:B665,"."),"")</f>
      </c>
      <c r="C665" s="155"/>
      <c r="D665" s="223"/>
      <c r="E665" s="215"/>
      <c r="F665" s="215"/>
      <c r="G665" s="215"/>
      <c r="H665" s="215"/>
      <c r="I665" s="215"/>
      <c r="J665" s="224"/>
      <c r="K665" s="224"/>
      <c r="L665" s="224"/>
      <c r="M665" s="224"/>
      <c r="N665" s="224"/>
      <c r="O665" s="224"/>
      <c r="P665" s="224"/>
      <c r="Q665" s="224"/>
      <c r="R665" s="224"/>
      <c r="S665" s="224"/>
      <c r="T665" s="224"/>
      <c r="U665" s="224"/>
      <c r="AC665" s="137"/>
      <c r="AD665" s="137"/>
      <c r="AE665" s="137"/>
      <c r="AF665" s="137"/>
      <c r="AG665" s="137"/>
      <c r="AH665" s="137"/>
      <c r="AI665" s="87"/>
      <c r="AJ665" s="100"/>
      <c r="AK665" s="155"/>
      <c r="AL665" s="223"/>
      <c r="AM665" s="215"/>
      <c r="AN665" s="215"/>
      <c r="AO665" s="215"/>
      <c r="AP665" s="215"/>
      <c r="AQ665" s="215"/>
      <c r="AR665" s="224"/>
      <c r="AS665" s="224"/>
      <c r="AT665" s="224"/>
      <c r="AU665" s="224"/>
      <c r="AV665" s="224"/>
      <c r="AW665" s="224"/>
      <c r="AX665" s="224"/>
      <c r="AY665" s="224"/>
      <c r="AZ665" s="224"/>
      <c r="BA665" s="224"/>
      <c r="BB665" s="224"/>
      <c r="BC665" s="224"/>
      <c r="BQ665" s="137"/>
    </row>
    <row r="666" spans="1:75" s="162" customFormat="1" ht="15" customHeight="1" hidden="1" outlineLevel="1" thickBot="1">
      <c r="A666" s="87">
        <f>IF(B666&lt;&gt;"",COUNTIF($B$8:B666,"."),"")</f>
      </c>
      <c r="B666" s="134"/>
      <c r="C666" s="161" t="s">
        <v>504</v>
      </c>
      <c r="D666" s="476"/>
      <c r="E666" s="221"/>
      <c r="F666" s="221"/>
      <c r="G666" s="221"/>
      <c r="H666" s="221"/>
      <c r="I666" s="221"/>
      <c r="J666" s="477"/>
      <c r="K666" s="477"/>
      <c r="L666" s="477"/>
      <c r="M666" s="477"/>
      <c r="N666" s="477"/>
      <c r="O666" s="477"/>
      <c r="P666" s="477"/>
      <c r="Q666" s="477"/>
      <c r="R666" s="477"/>
      <c r="S666" s="477"/>
      <c r="T666" s="477"/>
      <c r="U666" s="477"/>
      <c r="V666" s="163">
        <f>V658+V662</f>
        <v>0</v>
      </c>
      <c r="W666" s="163"/>
      <c r="X666" s="163"/>
      <c r="Y666" s="163"/>
      <c r="Z666" s="163"/>
      <c r="AA666" s="163"/>
      <c r="AB666" s="137"/>
      <c r="AC666" s="163">
        <f>AC658+AC662</f>
        <v>0</v>
      </c>
      <c r="AD666" s="163"/>
      <c r="AE666" s="163"/>
      <c r="AF666" s="163"/>
      <c r="AG666" s="163"/>
      <c r="AH666" s="163"/>
      <c r="AI666" s="87"/>
      <c r="AJ666" s="100"/>
      <c r="AK666" s="161" t="s">
        <v>505</v>
      </c>
      <c r="AL666" s="476"/>
      <c r="AM666" s="221"/>
      <c r="AN666" s="221"/>
      <c r="AO666" s="221"/>
      <c r="AP666" s="221"/>
      <c r="AQ666" s="221"/>
      <c r="AR666" s="477"/>
      <c r="AS666" s="477"/>
      <c r="AT666" s="477"/>
      <c r="AU666" s="477"/>
      <c r="AV666" s="477"/>
      <c r="AW666" s="477"/>
      <c r="AX666" s="477"/>
      <c r="AY666" s="477"/>
      <c r="AZ666" s="477"/>
      <c r="BA666" s="477"/>
      <c r="BB666" s="477"/>
      <c r="BC666" s="477"/>
      <c r="BD666" s="163">
        <f>BD658+BD662</f>
        <v>0</v>
      </c>
      <c r="BE666" s="163"/>
      <c r="BF666" s="163"/>
      <c r="BG666" s="163"/>
      <c r="BH666" s="163"/>
      <c r="BI666" s="163"/>
      <c r="BJ666" s="137"/>
      <c r="BK666" s="163">
        <f>BK658+BK662</f>
        <v>0</v>
      </c>
      <c r="BL666" s="163"/>
      <c r="BM666" s="163"/>
      <c r="BN666" s="163"/>
      <c r="BO666" s="163"/>
      <c r="BP666" s="163"/>
      <c r="BQ666" s="137"/>
      <c r="BR666" s="101"/>
      <c r="BS666" s="101"/>
      <c r="BT666" s="137"/>
      <c r="BU666" s="137"/>
      <c r="BV666" s="137"/>
      <c r="BW666" s="137"/>
    </row>
    <row r="667" spans="1:75" s="162" customFormat="1" ht="15" customHeight="1" hidden="1" outlineLevel="1" thickTop="1">
      <c r="A667" s="87">
        <f>IF(B667&lt;&gt;"",COUNTIF($B$8:B667,"."),"")</f>
      </c>
      <c r="B667" s="134"/>
      <c r="C667" s="161"/>
      <c r="D667" s="476"/>
      <c r="E667" s="221"/>
      <c r="F667" s="221"/>
      <c r="G667" s="221"/>
      <c r="H667" s="221"/>
      <c r="I667" s="221"/>
      <c r="J667" s="477"/>
      <c r="K667" s="477"/>
      <c r="L667" s="477"/>
      <c r="M667" s="477"/>
      <c r="N667" s="477"/>
      <c r="O667" s="477"/>
      <c r="P667" s="477"/>
      <c r="Q667" s="477"/>
      <c r="R667" s="477"/>
      <c r="S667" s="477"/>
      <c r="T667" s="477"/>
      <c r="U667" s="477"/>
      <c r="V667" s="137"/>
      <c r="W667" s="137"/>
      <c r="X667" s="137"/>
      <c r="Y667" s="137"/>
      <c r="Z667" s="137"/>
      <c r="AA667" s="137"/>
      <c r="AB667" s="137"/>
      <c r="AC667" s="137"/>
      <c r="AD667" s="137"/>
      <c r="AE667" s="137"/>
      <c r="AF667" s="137"/>
      <c r="AG667" s="137"/>
      <c r="AH667" s="137"/>
      <c r="AI667" s="87"/>
      <c r="AJ667" s="100"/>
      <c r="AK667" s="161"/>
      <c r="AL667" s="476"/>
      <c r="AM667" s="221"/>
      <c r="AN667" s="221"/>
      <c r="AO667" s="221"/>
      <c r="AP667" s="221"/>
      <c r="AQ667" s="221"/>
      <c r="AR667" s="477"/>
      <c r="AS667" s="477"/>
      <c r="AT667" s="477"/>
      <c r="AU667" s="477"/>
      <c r="AV667" s="477"/>
      <c r="AW667" s="477"/>
      <c r="AX667" s="477"/>
      <c r="AY667" s="477"/>
      <c r="AZ667" s="477"/>
      <c r="BA667" s="477"/>
      <c r="BB667" s="477"/>
      <c r="BC667" s="477"/>
      <c r="BD667" s="137"/>
      <c r="BE667" s="137"/>
      <c r="BF667" s="137"/>
      <c r="BG667" s="137"/>
      <c r="BH667" s="137"/>
      <c r="BI667" s="137"/>
      <c r="BJ667" s="137"/>
      <c r="BK667" s="137"/>
      <c r="BL667" s="137"/>
      <c r="BM667" s="137"/>
      <c r="BN667" s="137"/>
      <c r="BO667" s="137"/>
      <c r="BP667" s="137"/>
      <c r="BQ667" s="137"/>
      <c r="BR667" s="101"/>
      <c r="BS667" s="101"/>
      <c r="BT667" s="137"/>
      <c r="BU667" s="137"/>
      <c r="BV667" s="137"/>
      <c r="BW667" s="137"/>
    </row>
    <row r="668" spans="1:75" ht="15" customHeight="1" hidden="1" outlineLevel="1">
      <c r="A668" s="87">
        <f>IF(B668&lt;&gt;"",COUNTIF($B$8:B668,"."),"")</f>
      </c>
      <c r="B668" s="135"/>
      <c r="C668" s="433" t="s">
        <v>911</v>
      </c>
      <c r="D668" s="215"/>
      <c r="E668" s="215"/>
      <c r="F668" s="215"/>
      <c r="G668" s="215"/>
      <c r="H668" s="215"/>
      <c r="I668" s="215"/>
      <c r="J668" s="215"/>
      <c r="K668" s="215"/>
      <c r="L668" s="215"/>
      <c r="M668" s="215"/>
      <c r="N668" s="215"/>
      <c r="O668" s="215"/>
      <c r="P668" s="215"/>
      <c r="Q668" s="215"/>
      <c r="R668" s="215"/>
      <c r="S668" s="215"/>
      <c r="T668" s="215"/>
      <c r="U668" s="136"/>
      <c r="AH668" s="192" t="s">
        <v>618</v>
      </c>
      <c r="AI668" s="87"/>
      <c r="AJ668" s="100"/>
      <c r="AK668" s="433" t="s">
        <v>912</v>
      </c>
      <c r="AL668" s="215"/>
      <c r="AM668" s="215"/>
      <c r="AN668" s="215"/>
      <c r="AO668" s="215"/>
      <c r="AP668" s="215"/>
      <c r="AQ668" s="215"/>
      <c r="AR668" s="215"/>
      <c r="AS668" s="215"/>
      <c r="AT668" s="215"/>
      <c r="AU668" s="215"/>
      <c r="AV668" s="215"/>
      <c r="AW668" s="215"/>
      <c r="AX668" s="215"/>
      <c r="AY668" s="215"/>
      <c r="AZ668" s="215"/>
      <c r="BA668" s="215"/>
      <c r="BB668" s="215"/>
      <c r="BC668" s="136"/>
      <c r="BP668" s="192" t="s">
        <v>913</v>
      </c>
      <c r="BW668" s="162"/>
    </row>
    <row r="669" spans="1:74" s="434" customFormat="1" ht="39.75" customHeight="1" hidden="1" outlineLevel="1">
      <c r="A669" s="87">
        <f>IF(B669&lt;&gt;"",COUNTIF($B$8:B669,"."),"")</f>
      </c>
      <c r="C669" s="446" t="s">
        <v>823</v>
      </c>
      <c r="D669" s="446"/>
      <c r="E669" s="446"/>
      <c r="F669" s="446"/>
      <c r="G669" s="446"/>
      <c r="H669" s="446"/>
      <c r="I669" s="446"/>
      <c r="J669" s="446"/>
      <c r="K669" s="446"/>
      <c r="L669" s="446"/>
      <c r="M669" s="447" t="s">
        <v>914</v>
      </c>
      <c r="N669" s="447"/>
      <c r="O669" s="447"/>
      <c r="P669" s="447"/>
      <c r="Q669" s="447" t="s">
        <v>825</v>
      </c>
      <c r="R669" s="447"/>
      <c r="S669" s="447"/>
      <c r="T669" s="447"/>
      <c r="U669" s="436" t="s">
        <v>915</v>
      </c>
      <c r="V669" s="436"/>
      <c r="W669" s="436"/>
      <c r="X669" s="436"/>
      <c r="Y669" s="436"/>
      <c r="Z669" s="436" t="s">
        <v>916</v>
      </c>
      <c r="AA669" s="436"/>
      <c r="AB669" s="436"/>
      <c r="AC669" s="436"/>
      <c r="AD669" s="436"/>
      <c r="AE669" s="436" t="s">
        <v>828</v>
      </c>
      <c r="AF669" s="436"/>
      <c r="AG669" s="436"/>
      <c r="AH669" s="436"/>
      <c r="AI669" s="87"/>
      <c r="AJ669" s="100"/>
      <c r="AK669" s="446" t="s">
        <v>829</v>
      </c>
      <c r="AL669" s="446"/>
      <c r="AM669" s="446"/>
      <c r="AN669" s="446"/>
      <c r="AO669" s="446"/>
      <c r="AP669" s="446"/>
      <c r="AQ669" s="446"/>
      <c r="AR669" s="446"/>
      <c r="AS669" s="446"/>
      <c r="AT669" s="446"/>
      <c r="AU669" s="447" t="s">
        <v>830</v>
      </c>
      <c r="AV669" s="447"/>
      <c r="AW669" s="447"/>
      <c r="AX669" s="447"/>
      <c r="AY669" s="447" t="s">
        <v>831</v>
      </c>
      <c r="AZ669" s="447"/>
      <c r="BA669" s="447"/>
      <c r="BB669" s="447"/>
      <c r="BC669" s="436" t="s">
        <v>917</v>
      </c>
      <c r="BD669" s="436"/>
      <c r="BE669" s="436"/>
      <c r="BF669" s="436"/>
      <c r="BG669" s="436"/>
      <c r="BH669" s="436" t="s">
        <v>918</v>
      </c>
      <c r="BI669" s="436"/>
      <c r="BJ669" s="436"/>
      <c r="BK669" s="436"/>
      <c r="BL669" s="436"/>
      <c r="BM669" s="436" t="s">
        <v>833</v>
      </c>
      <c r="BN669" s="436"/>
      <c r="BO669" s="436"/>
      <c r="BP669" s="436"/>
      <c r="BQ669" s="437"/>
      <c r="BR669" s="101"/>
      <c r="BS669" s="101"/>
      <c r="BT669" s="99"/>
      <c r="BU669" s="99"/>
      <c r="BV669" s="99"/>
    </row>
    <row r="670" spans="1:74" s="162" customFormat="1" ht="15" customHeight="1" hidden="1" outlineLevel="1">
      <c r="A670" s="87">
        <f>IF(B670&lt;&gt;"",COUNTIF($B$8:B670,"."),"")</f>
      </c>
      <c r="B670" s="134"/>
      <c r="M670" s="221"/>
      <c r="N670" s="221"/>
      <c r="O670" s="221"/>
      <c r="P670" s="221"/>
      <c r="U670" s="482"/>
      <c r="V670" s="482"/>
      <c r="W670" s="482"/>
      <c r="X670" s="482"/>
      <c r="Y670" s="482"/>
      <c r="Z670" s="482"/>
      <c r="AA670" s="482"/>
      <c r="AB670" s="482"/>
      <c r="AC670" s="482"/>
      <c r="AD670" s="482"/>
      <c r="AI670" s="87"/>
      <c r="AJ670" s="100"/>
      <c r="AU670" s="221"/>
      <c r="AV670" s="221"/>
      <c r="AW670" s="221"/>
      <c r="AX670" s="221"/>
      <c r="BC670" s="482"/>
      <c r="BD670" s="482"/>
      <c r="BE670" s="482"/>
      <c r="BF670" s="482"/>
      <c r="BG670" s="482"/>
      <c r="BH670" s="482"/>
      <c r="BI670" s="482"/>
      <c r="BJ670" s="482"/>
      <c r="BK670" s="482"/>
      <c r="BL670" s="482"/>
      <c r="BQ670" s="403"/>
      <c r="BR670" s="101"/>
      <c r="BS670" s="101"/>
      <c r="BT670" s="137"/>
      <c r="BU670" s="137"/>
      <c r="BV670" s="137"/>
    </row>
    <row r="671" spans="1:75" ht="15" customHeight="1" hidden="1" outlineLevel="1">
      <c r="A671" s="87">
        <f>IF(B671&lt;&gt;"",COUNTIF($B$8:B671,"."),"")</f>
      </c>
      <c r="C671" s="210"/>
      <c r="M671" s="464"/>
      <c r="N671" s="464"/>
      <c r="O671" s="464"/>
      <c r="P671" s="464"/>
      <c r="Q671" s="465"/>
      <c r="R671" s="465"/>
      <c r="S671" s="465"/>
      <c r="T671" s="465"/>
      <c r="U671" s="483"/>
      <c r="V671" s="483"/>
      <c r="W671" s="483"/>
      <c r="X671" s="483"/>
      <c r="Y671" s="483"/>
      <c r="Z671" s="483"/>
      <c r="AA671" s="483"/>
      <c r="AB671" s="483"/>
      <c r="AC671" s="483"/>
      <c r="AD671" s="483"/>
      <c r="AE671" s="465"/>
      <c r="AF671" s="465"/>
      <c r="AG671" s="465"/>
      <c r="AH671" s="465"/>
      <c r="AI671" s="87"/>
      <c r="AJ671" s="100"/>
      <c r="AK671" s="210"/>
      <c r="AU671" s="464">
        <f>M671</f>
        <v>0</v>
      </c>
      <c r="AV671" s="464"/>
      <c r="AW671" s="464"/>
      <c r="AX671" s="464"/>
      <c r="AY671" s="465" t="s">
        <v>919</v>
      </c>
      <c r="AZ671" s="465"/>
      <c r="BA671" s="465"/>
      <c r="BB671" s="465"/>
      <c r="BC671" s="483">
        <f>U671</f>
        <v>0</v>
      </c>
      <c r="BD671" s="483"/>
      <c r="BE671" s="483"/>
      <c r="BF671" s="483"/>
      <c r="BG671" s="483"/>
      <c r="BH671" s="483">
        <f>Z671</f>
        <v>0</v>
      </c>
      <c r="BI671" s="483"/>
      <c r="BJ671" s="483"/>
      <c r="BK671" s="483"/>
      <c r="BL671" s="483"/>
      <c r="BM671" s="465" t="s">
        <v>852</v>
      </c>
      <c r="BN671" s="465"/>
      <c r="BO671" s="465"/>
      <c r="BP671" s="465"/>
      <c r="BQ671" s="378"/>
      <c r="BW671" s="162"/>
    </row>
    <row r="672" spans="1:74" s="162" customFormat="1" ht="15" customHeight="1" hidden="1" outlineLevel="1">
      <c r="A672" s="87">
        <f>IF(B672&lt;&gt;"",COUNTIF($B$8:B672,"."),"")</f>
      </c>
      <c r="B672" s="134"/>
      <c r="M672" s="221"/>
      <c r="N672" s="221"/>
      <c r="O672" s="221"/>
      <c r="P672" s="221"/>
      <c r="U672" s="484"/>
      <c r="V672" s="484"/>
      <c r="W672" s="484"/>
      <c r="X672" s="484"/>
      <c r="Y672" s="484"/>
      <c r="Z672" s="484"/>
      <c r="AA672" s="484"/>
      <c r="AB672" s="484"/>
      <c r="AC672" s="484"/>
      <c r="AD672" s="484"/>
      <c r="AI672" s="87"/>
      <c r="AJ672" s="100"/>
      <c r="AU672" s="221"/>
      <c r="AV672" s="221"/>
      <c r="AW672" s="221"/>
      <c r="AX672" s="221"/>
      <c r="BC672" s="484"/>
      <c r="BD672" s="484"/>
      <c r="BE672" s="484"/>
      <c r="BF672" s="484"/>
      <c r="BG672" s="484"/>
      <c r="BH672" s="484"/>
      <c r="BI672" s="484"/>
      <c r="BJ672" s="484"/>
      <c r="BK672" s="484"/>
      <c r="BL672" s="484"/>
      <c r="BQ672" s="403"/>
      <c r="BR672" s="101"/>
      <c r="BS672" s="101"/>
      <c r="BT672" s="137"/>
      <c r="BU672" s="137"/>
      <c r="BV672" s="137"/>
    </row>
    <row r="673" spans="1:75" ht="15" customHeight="1" hidden="1" outlineLevel="1">
      <c r="A673" s="87">
        <f>IF(B673&lt;&gt;"",COUNTIF($B$8:B673,"."),"")</f>
      </c>
      <c r="C673" s="210"/>
      <c r="M673" s="485"/>
      <c r="N673" s="485"/>
      <c r="O673" s="485"/>
      <c r="P673" s="485"/>
      <c r="Q673" s="465"/>
      <c r="R673" s="465"/>
      <c r="S673" s="465"/>
      <c r="T673" s="465"/>
      <c r="U673" s="483"/>
      <c r="V673" s="483"/>
      <c r="W673" s="483"/>
      <c r="X673" s="483"/>
      <c r="Y673" s="483"/>
      <c r="Z673" s="483"/>
      <c r="AA673" s="483"/>
      <c r="AB673" s="483"/>
      <c r="AC673" s="483"/>
      <c r="AD673" s="483"/>
      <c r="AE673" s="465"/>
      <c r="AF673" s="465"/>
      <c r="AG673" s="465"/>
      <c r="AH673" s="465"/>
      <c r="AI673" s="87"/>
      <c r="AJ673" s="100"/>
      <c r="AK673" s="210"/>
      <c r="AU673" s="485">
        <f>M673</f>
        <v>0</v>
      </c>
      <c r="AV673" s="464"/>
      <c r="AW673" s="464"/>
      <c r="AX673" s="464"/>
      <c r="AY673" s="465" t="s">
        <v>920</v>
      </c>
      <c r="AZ673" s="465"/>
      <c r="BA673" s="465"/>
      <c r="BB673" s="465"/>
      <c r="BC673" s="483">
        <f>U673</f>
        <v>0</v>
      </c>
      <c r="BD673" s="483"/>
      <c r="BE673" s="483"/>
      <c r="BF673" s="483"/>
      <c r="BG673" s="483"/>
      <c r="BH673" s="483">
        <f>Z673</f>
        <v>0</v>
      </c>
      <c r="BI673" s="483"/>
      <c r="BJ673" s="483"/>
      <c r="BK673" s="483"/>
      <c r="BL673" s="483"/>
      <c r="BM673" s="465" t="s">
        <v>921</v>
      </c>
      <c r="BN673" s="465"/>
      <c r="BO673" s="465"/>
      <c r="BP673" s="465"/>
      <c r="BQ673" s="378"/>
      <c r="BW673" s="162"/>
    </row>
    <row r="674" spans="1:75" ht="15" customHeight="1" hidden="1" outlineLevel="1">
      <c r="A674" s="87">
        <f>IF(B674&lt;&gt;"",COUNTIF($B$8:B674,"."),"")</f>
      </c>
      <c r="C674" s="486"/>
      <c r="D674" s="486"/>
      <c r="E674" s="486"/>
      <c r="F674" s="486"/>
      <c r="G674" s="486"/>
      <c r="H674" s="486"/>
      <c r="I674" s="486"/>
      <c r="J674" s="486"/>
      <c r="K674" s="486"/>
      <c r="L674" s="486"/>
      <c r="M674" s="486"/>
      <c r="N674" s="486"/>
      <c r="O674" s="486"/>
      <c r="P674" s="486"/>
      <c r="Q674" s="363"/>
      <c r="R674" s="363"/>
      <c r="S674" s="363"/>
      <c r="T674" s="363"/>
      <c r="U674" s="487"/>
      <c r="V674" s="487"/>
      <c r="W674" s="487"/>
      <c r="X674" s="487"/>
      <c r="Y674" s="487"/>
      <c r="Z674" s="487"/>
      <c r="AA674" s="487"/>
      <c r="AB674" s="487"/>
      <c r="AC674" s="487"/>
      <c r="AD674" s="487"/>
      <c r="AE674" s="486"/>
      <c r="AF674" s="486"/>
      <c r="AG674" s="486"/>
      <c r="AH674" s="486"/>
      <c r="AI674" s="87"/>
      <c r="AJ674" s="100"/>
      <c r="AK674" s="486"/>
      <c r="AL674" s="486"/>
      <c r="AM674" s="486"/>
      <c r="AN674" s="486"/>
      <c r="AO674" s="486"/>
      <c r="AP674" s="486"/>
      <c r="AQ674" s="486"/>
      <c r="AR674" s="486"/>
      <c r="AS674" s="486"/>
      <c r="AT674" s="486"/>
      <c r="AU674" s="486"/>
      <c r="AV674" s="486"/>
      <c r="AW674" s="486"/>
      <c r="AX674" s="486"/>
      <c r="AY674" s="363"/>
      <c r="AZ674" s="363"/>
      <c r="BA674" s="363"/>
      <c r="BB674" s="363"/>
      <c r="BC674" s="487"/>
      <c r="BD674" s="487"/>
      <c r="BE674" s="487"/>
      <c r="BF674" s="487"/>
      <c r="BG674" s="487"/>
      <c r="BH674" s="487"/>
      <c r="BI674" s="487"/>
      <c r="BJ674" s="487"/>
      <c r="BK674" s="487"/>
      <c r="BL674" s="487"/>
      <c r="BM674" s="486"/>
      <c r="BN674" s="486"/>
      <c r="BO674" s="486"/>
      <c r="BP674" s="486"/>
      <c r="BQ674" s="378"/>
      <c r="BW674" s="162"/>
    </row>
    <row r="675" spans="1:75" s="162" customFormat="1" ht="15" customHeight="1" hidden="1" outlineLevel="1" thickBot="1">
      <c r="A675" s="87">
        <f>IF(B675&lt;&gt;"",COUNTIF($B$8:B675,"."),"")</f>
      </c>
      <c r="B675" s="134"/>
      <c r="C675" s="488" t="s">
        <v>504</v>
      </c>
      <c r="D675" s="488"/>
      <c r="E675" s="488"/>
      <c r="F675" s="488"/>
      <c r="G675" s="488"/>
      <c r="H675" s="488"/>
      <c r="I675" s="488"/>
      <c r="J675" s="488"/>
      <c r="K675" s="488"/>
      <c r="L675" s="488"/>
      <c r="M675" s="489"/>
      <c r="N675" s="489"/>
      <c r="O675" s="489"/>
      <c r="P675" s="489"/>
      <c r="Q675" s="489"/>
      <c r="R675" s="489"/>
      <c r="S675" s="489"/>
      <c r="T675" s="489"/>
      <c r="U675" s="490">
        <f>SUBTOTAL(9,U670:Y674)</f>
        <v>0</v>
      </c>
      <c r="V675" s="490"/>
      <c r="W675" s="490"/>
      <c r="X675" s="490"/>
      <c r="Y675" s="490"/>
      <c r="Z675" s="408">
        <f>SUM(Z670:AD674)</f>
        <v>0</v>
      </c>
      <c r="AA675" s="408"/>
      <c r="AB675" s="408"/>
      <c r="AC675" s="408"/>
      <c r="AD675" s="408"/>
      <c r="AE675" s="243"/>
      <c r="AF675" s="243"/>
      <c r="AG675" s="243"/>
      <c r="AH675" s="243"/>
      <c r="AI675" s="87"/>
      <c r="AJ675" s="100"/>
      <c r="AK675" s="488" t="s">
        <v>505</v>
      </c>
      <c r="AL675" s="488"/>
      <c r="AM675" s="488"/>
      <c r="AN675" s="488"/>
      <c r="AO675" s="488"/>
      <c r="AP675" s="488"/>
      <c r="AQ675" s="488"/>
      <c r="AR675" s="488"/>
      <c r="AS675" s="488"/>
      <c r="AT675" s="488"/>
      <c r="AU675" s="489"/>
      <c r="AV675" s="489"/>
      <c r="AW675" s="489"/>
      <c r="AX675" s="489"/>
      <c r="AY675" s="489"/>
      <c r="AZ675" s="489"/>
      <c r="BA675" s="489"/>
      <c r="BB675" s="489"/>
      <c r="BC675" s="490">
        <f>SUBTOTAL(9,BC670:BG674)</f>
        <v>0</v>
      </c>
      <c r="BD675" s="490"/>
      <c r="BE675" s="490"/>
      <c r="BF675" s="490"/>
      <c r="BG675" s="490"/>
      <c r="BH675" s="408">
        <f>SUM(BH670:BL674)</f>
        <v>0</v>
      </c>
      <c r="BI675" s="408"/>
      <c r="BJ675" s="408"/>
      <c r="BK675" s="408"/>
      <c r="BL675" s="408"/>
      <c r="BM675" s="243"/>
      <c r="BN675" s="243"/>
      <c r="BO675" s="243"/>
      <c r="BP675" s="243"/>
      <c r="BQ675" s="137"/>
      <c r="BR675" s="101"/>
      <c r="BS675" s="101"/>
      <c r="BT675" s="137"/>
      <c r="BU675" s="137"/>
      <c r="BV675" s="137"/>
      <c r="BW675" s="137"/>
    </row>
    <row r="676" spans="1:71" ht="15" customHeight="1" hidden="1" outlineLevel="1" thickTop="1">
      <c r="A676" s="87">
        <f>IF(B676&lt;&gt;"",COUNTIF($B$8:B676,"."),"")</f>
      </c>
      <c r="D676" s="223"/>
      <c r="E676" s="215"/>
      <c r="F676" s="215"/>
      <c r="G676" s="215"/>
      <c r="H676" s="215"/>
      <c r="I676" s="215"/>
      <c r="J676" s="224"/>
      <c r="K676" s="224"/>
      <c r="L676" s="224"/>
      <c r="M676" s="224"/>
      <c r="N676" s="224"/>
      <c r="O676" s="224"/>
      <c r="P676" s="224"/>
      <c r="Q676" s="224"/>
      <c r="R676" s="224"/>
      <c r="S676" s="224"/>
      <c r="T676" s="224"/>
      <c r="U676" s="224"/>
      <c r="V676" s="195"/>
      <c r="W676" s="195"/>
      <c r="X676" s="195"/>
      <c r="Y676" s="195"/>
      <c r="Z676" s="195"/>
      <c r="AA676" s="195"/>
      <c r="AB676" s="195"/>
      <c r="AC676" s="195"/>
      <c r="AI676" s="87"/>
      <c r="AJ676" s="100"/>
      <c r="AL676" s="223"/>
      <c r="AM676" s="215"/>
      <c r="AN676" s="215"/>
      <c r="AO676" s="215"/>
      <c r="AP676" s="215"/>
      <c r="AQ676" s="215"/>
      <c r="AR676" s="224"/>
      <c r="AS676" s="224"/>
      <c r="AT676" s="224"/>
      <c r="AU676" s="224"/>
      <c r="AV676" s="224"/>
      <c r="AW676" s="224"/>
      <c r="AX676" s="224"/>
      <c r="AY676" s="224"/>
      <c r="AZ676" s="224"/>
      <c r="BA676" s="224"/>
      <c r="BB676" s="224"/>
      <c r="BC676" s="224"/>
      <c r="BD676" s="195"/>
      <c r="BE676" s="195"/>
      <c r="BF676" s="195"/>
      <c r="BG676" s="195"/>
      <c r="BH676" s="195"/>
      <c r="BI676" s="195"/>
      <c r="BJ676" s="195"/>
      <c r="BK676" s="195"/>
      <c r="BR676" s="225"/>
      <c r="BS676" s="225"/>
    </row>
    <row r="677" spans="1:71" ht="15" customHeight="1" hidden="1" outlineLevel="1">
      <c r="A677" s="87">
        <f>IF(B677&lt;&gt;"",COUNTIF($B$8:B677,"."),"")</f>
      </c>
      <c r="B677" s="135"/>
      <c r="C677" s="130" t="s">
        <v>922</v>
      </c>
      <c r="D677" s="223"/>
      <c r="E677" s="215"/>
      <c r="F677" s="215"/>
      <c r="G677" s="215"/>
      <c r="H677" s="215"/>
      <c r="I677" s="215"/>
      <c r="J677" s="224"/>
      <c r="K677" s="224"/>
      <c r="L677" s="224"/>
      <c r="M677" s="224"/>
      <c r="N677" s="224"/>
      <c r="O677" s="224"/>
      <c r="P677" s="224"/>
      <c r="Q677" s="224"/>
      <c r="R677" s="224"/>
      <c r="S677" s="224"/>
      <c r="T677" s="224"/>
      <c r="U677" s="224"/>
      <c r="AC677" s="137"/>
      <c r="AD677" s="137"/>
      <c r="AE677" s="137"/>
      <c r="AF677" s="137"/>
      <c r="AG677" s="137"/>
      <c r="AH677" s="192" t="s">
        <v>618</v>
      </c>
      <c r="AI677" s="87"/>
      <c r="AJ677" s="100"/>
      <c r="AK677" s="491" t="s">
        <v>923</v>
      </c>
      <c r="AL677" s="223"/>
      <c r="AM677" s="215"/>
      <c r="AN677" s="215"/>
      <c r="AO677" s="215"/>
      <c r="AP677" s="215"/>
      <c r="AQ677" s="215"/>
      <c r="AR677" s="224"/>
      <c r="AS677" s="224"/>
      <c r="AT677" s="224"/>
      <c r="AU677" s="224"/>
      <c r="AV677" s="224"/>
      <c r="AW677" s="224"/>
      <c r="AX677" s="224"/>
      <c r="AY677" s="224"/>
      <c r="AZ677" s="224"/>
      <c r="BA677" s="224"/>
      <c r="BB677" s="224"/>
      <c r="BC677" s="224"/>
      <c r="BK677" s="137"/>
      <c r="BL677" s="137"/>
      <c r="BM677" s="137"/>
      <c r="BN677" s="137"/>
      <c r="BO677" s="137"/>
      <c r="BP677" s="192" t="s">
        <v>619</v>
      </c>
      <c r="BQ677" s="137"/>
      <c r="BR677" s="225"/>
      <c r="BS677" s="225"/>
    </row>
    <row r="678" spans="1:71" ht="18.75" customHeight="1" hidden="1" outlineLevel="1">
      <c r="A678" s="87">
        <f>IF(B678&lt;&gt;"",COUNTIF($B$8:B678,"."),"")</f>
      </c>
      <c r="D678" s="223"/>
      <c r="E678" s="215"/>
      <c r="G678" s="231" t="s">
        <v>924</v>
      </c>
      <c r="H678" s="231"/>
      <c r="I678" s="231"/>
      <c r="J678" s="231"/>
      <c r="K678" s="231"/>
      <c r="L678" s="231"/>
      <c r="M678" s="231"/>
      <c r="N678" s="231"/>
      <c r="O678" s="231"/>
      <c r="P678" s="231"/>
      <c r="Q678" s="231"/>
      <c r="R678" s="231"/>
      <c r="S678" s="231"/>
      <c r="T678" s="231"/>
      <c r="U678" s="231" t="s">
        <v>925</v>
      </c>
      <c r="V678" s="231"/>
      <c r="W678" s="231"/>
      <c r="X678" s="231"/>
      <c r="Y678" s="231"/>
      <c r="Z678" s="231"/>
      <c r="AA678" s="231"/>
      <c r="AB678" s="231"/>
      <c r="AC678" s="231"/>
      <c r="AD678" s="231"/>
      <c r="AE678" s="231"/>
      <c r="AF678" s="231"/>
      <c r="AG678" s="231"/>
      <c r="AH678" s="231"/>
      <c r="AI678" s="87"/>
      <c r="AJ678" s="100"/>
      <c r="AL678" s="223"/>
      <c r="AM678" s="215"/>
      <c r="AO678" s="231" t="s">
        <v>926</v>
      </c>
      <c r="AP678" s="231"/>
      <c r="AQ678" s="231"/>
      <c r="AR678" s="231"/>
      <c r="AS678" s="231"/>
      <c r="AT678" s="231"/>
      <c r="AU678" s="231"/>
      <c r="AV678" s="231"/>
      <c r="AW678" s="231"/>
      <c r="AX678" s="231"/>
      <c r="AY678" s="231"/>
      <c r="AZ678" s="231"/>
      <c r="BA678" s="231"/>
      <c r="BB678" s="231"/>
      <c r="BC678" s="231" t="s">
        <v>927</v>
      </c>
      <c r="BD678" s="231"/>
      <c r="BE678" s="231"/>
      <c r="BF678" s="231"/>
      <c r="BG678" s="231"/>
      <c r="BH678" s="231"/>
      <c r="BI678" s="231"/>
      <c r="BJ678" s="231"/>
      <c r="BK678" s="231"/>
      <c r="BL678" s="231"/>
      <c r="BM678" s="231"/>
      <c r="BN678" s="231"/>
      <c r="BO678" s="231"/>
      <c r="BP678" s="231"/>
      <c r="BQ678" s="404"/>
      <c r="BR678" s="225"/>
      <c r="BS678" s="225"/>
    </row>
    <row r="679" spans="1:71" ht="44.25" customHeight="1" hidden="1" outlineLevel="1">
      <c r="A679" s="87">
        <f>IF(B679&lt;&gt;"",COUNTIF($B$8:B679,"."),"")</f>
      </c>
      <c r="B679" s="135"/>
      <c r="C679" s="492" t="s">
        <v>928</v>
      </c>
      <c r="D679" s="492"/>
      <c r="E679" s="492"/>
      <c r="F679" s="492"/>
      <c r="G679" s="493" t="s">
        <v>929</v>
      </c>
      <c r="H679" s="493"/>
      <c r="I679" s="493"/>
      <c r="J679" s="493"/>
      <c r="K679" s="493"/>
      <c r="L679" s="494" t="s">
        <v>930</v>
      </c>
      <c r="M679" s="494"/>
      <c r="N679" s="494"/>
      <c r="O679" s="494"/>
      <c r="P679" s="494" t="s">
        <v>931</v>
      </c>
      <c r="Q679" s="494"/>
      <c r="R679" s="494"/>
      <c r="S679" s="494"/>
      <c r="T679" s="494"/>
      <c r="U679" s="493" t="s">
        <v>929</v>
      </c>
      <c r="V679" s="493"/>
      <c r="W679" s="493"/>
      <c r="X679" s="493"/>
      <c r="Y679" s="493"/>
      <c r="Z679" s="494" t="s">
        <v>930</v>
      </c>
      <c r="AA679" s="494"/>
      <c r="AB679" s="494"/>
      <c r="AC679" s="494"/>
      <c r="AD679" s="494" t="s">
        <v>931</v>
      </c>
      <c r="AE679" s="494"/>
      <c r="AF679" s="494"/>
      <c r="AG679" s="494"/>
      <c r="AH679" s="494"/>
      <c r="AI679" s="87"/>
      <c r="AJ679" s="100"/>
      <c r="AK679" s="492" t="s">
        <v>932</v>
      </c>
      <c r="AL679" s="492"/>
      <c r="AM679" s="492"/>
      <c r="AN679" s="492"/>
      <c r="AO679" s="493" t="s">
        <v>933</v>
      </c>
      <c r="AP679" s="493"/>
      <c r="AQ679" s="493"/>
      <c r="AR679" s="493"/>
      <c r="AS679" s="493"/>
      <c r="AT679" s="494" t="s">
        <v>934</v>
      </c>
      <c r="AU679" s="494"/>
      <c r="AV679" s="494"/>
      <c r="AW679" s="494"/>
      <c r="AX679" s="494" t="s">
        <v>935</v>
      </c>
      <c r="AY679" s="494"/>
      <c r="AZ679" s="494"/>
      <c r="BA679" s="494"/>
      <c r="BB679" s="494"/>
      <c r="BC679" s="493" t="s">
        <v>933</v>
      </c>
      <c r="BD679" s="493"/>
      <c r="BE679" s="493"/>
      <c r="BF679" s="493"/>
      <c r="BG679" s="493"/>
      <c r="BH679" s="494" t="s">
        <v>934</v>
      </c>
      <c r="BI679" s="494"/>
      <c r="BJ679" s="494"/>
      <c r="BK679" s="494"/>
      <c r="BL679" s="494" t="s">
        <v>935</v>
      </c>
      <c r="BM679" s="494"/>
      <c r="BN679" s="494"/>
      <c r="BO679" s="494"/>
      <c r="BP679" s="494"/>
      <c r="BQ679" s="495"/>
      <c r="BR679" s="225"/>
      <c r="BS679" s="225"/>
    </row>
    <row r="680" spans="1:71" ht="15" customHeight="1" hidden="1" outlineLevel="1">
      <c r="A680" s="87">
        <f>IF(B680&lt;&gt;"",COUNTIF($B$8:B680,"."),"")</f>
      </c>
      <c r="B680" s="135"/>
      <c r="C680" s="131" t="s">
        <v>936</v>
      </c>
      <c r="D680" s="496"/>
      <c r="E680" s="496"/>
      <c r="G680" s="497">
        <v>0</v>
      </c>
      <c r="H680" s="497"/>
      <c r="I680" s="497"/>
      <c r="J680" s="497"/>
      <c r="K680" s="497"/>
      <c r="L680" s="497">
        <v>0</v>
      </c>
      <c r="M680" s="497"/>
      <c r="N680" s="497"/>
      <c r="O680" s="497"/>
      <c r="P680" s="498">
        <v>0</v>
      </c>
      <c r="Q680" s="498"/>
      <c r="R680" s="498"/>
      <c r="S680" s="498"/>
      <c r="T680" s="498"/>
      <c r="U680" s="499">
        <v>0</v>
      </c>
      <c r="V680" s="499"/>
      <c r="W680" s="499"/>
      <c r="X680" s="499"/>
      <c r="Y680" s="499"/>
      <c r="Z680" s="497">
        <v>0</v>
      </c>
      <c r="AA680" s="497"/>
      <c r="AB680" s="497"/>
      <c r="AC680" s="497"/>
      <c r="AD680" s="498">
        <v>0</v>
      </c>
      <c r="AE680" s="498"/>
      <c r="AF680" s="498"/>
      <c r="AG680" s="498"/>
      <c r="AH680" s="498"/>
      <c r="AI680" s="87"/>
      <c r="AJ680" s="100"/>
      <c r="AK680" s="131" t="s">
        <v>937</v>
      </c>
      <c r="AL680" s="496"/>
      <c r="AM680" s="496"/>
      <c r="AO680" s="497">
        <f>G680</f>
        <v>0</v>
      </c>
      <c r="AP680" s="497"/>
      <c r="AQ680" s="497"/>
      <c r="AR680" s="497"/>
      <c r="AS680" s="497"/>
      <c r="AT680" s="497">
        <f>L680</f>
        <v>0</v>
      </c>
      <c r="AU680" s="497"/>
      <c r="AV680" s="497"/>
      <c r="AW680" s="497"/>
      <c r="AX680" s="498">
        <f>P680</f>
        <v>0</v>
      </c>
      <c r="AY680" s="498"/>
      <c r="AZ680" s="498"/>
      <c r="BA680" s="498"/>
      <c r="BB680" s="498"/>
      <c r="BC680" s="499">
        <f>U680</f>
        <v>0</v>
      </c>
      <c r="BD680" s="499"/>
      <c r="BE680" s="499"/>
      <c r="BF680" s="499"/>
      <c r="BG680" s="499"/>
      <c r="BH680" s="497">
        <f>Z680</f>
        <v>0</v>
      </c>
      <c r="BI680" s="497"/>
      <c r="BJ680" s="497"/>
      <c r="BK680" s="497"/>
      <c r="BL680" s="498">
        <f>AD680</f>
        <v>0</v>
      </c>
      <c r="BM680" s="498"/>
      <c r="BN680" s="498"/>
      <c r="BO680" s="498"/>
      <c r="BP680" s="498"/>
      <c r="BQ680" s="500"/>
      <c r="BR680" s="225"/>
      <c r="BS680" s="225"/>
    </row>
    <row r="681" spans="1:71" ht="15" customHeight="1" hidden="1" outlineLevel="1">
      <c r="A681" s="87">
        <f>IF(B681&lt;&gt;"",COUNTIF($B$8:B681,"."),"")</f>
      </c>
      <c r="B681" s="135"/>
      <c r="C681" s="131" t="s">
        <v>938</v>
      </c>
      <c r="D681" s="496"/>
      <c r="E681" s="496"/>
      <c r="G681" s="499">
        <f>L681+P681</f>
        <v>0</v>
      </c>
      <c r="H681" s="499"/>
      <c r="I681" s="499"/>
      <c r="J681" s="499"/>
      <c r="K681" s="499"/>
      <c r="L681" s="499">
        <v>0</v>
      </c>
      <c r="M681" s="499"/>
      <c r="N681" s="499"/>
      <c r="O681" s="499"/>
      <c r="P681" s="501">
        <v>0</v>
      </c>
      <c r="Q681" s="501"/>
      <c r="R681" s="501"/>
      <c r="S681" s="501"/>
      <c r="T681" s="501"/>
      <c r="U681" s="499">
        <f>Z681+AD681</f>
        <v>0</v>
      </c>
      <c r="V681" s="499"/>
      <c r="W681" s="499"/>
      <c r="X681" s="499"/>
      <c r="Y681" s="499"/>
      <c r="Z681" s="499">
        <v>0</v>
      </c>
      <c r="AA681" s="499"/>
      <c r="AB681" s="499"/>
      <c r="AC681" s="499"/>
      <c r="AD681" s="501">
        <v>0</v>
      </c>
      <c r="AE681" s="501"/>
      <c r="AF681" s="501"/>
      <c r="AG681" s="501"/>
      <c r="AH681" s="501"/>
      <c r="AI681" s="87"/>
      <c r="AJ681" s="100"/>
      <c r="AK681" s="131" t="s">
        <v>939</v>
      </c>
      <c r="AL681" s="496"/>
      <c r="AM681" s="496"/>
      <c r="AO681" s="499">
        <f>AT681+AX681</f>
        <v>0</v>
      </c>
      <c r="AP681" s="499"/>
      <c r="AQ681" s="499"/>
      <c r="AR681" s="499"/>
      <c r="AS681" s="499"/>
      <c r="AT681" s="499">
        <f>L681</f>
        <v>0</v>
      </c>
      <c r="AU681" s="499"/>
      <c r="AV681" s="499"/>
      <c r="AW681" s="499"/>
      <c r="AX681" s="501">
        <f>P681</f>
        <v>0</v>
      </c>
      <c r="AY681" s="501"/>
      <c r="AZ681" s="501"/>
      <c r="BA681" s="501"/>
      <c r="BB681" s="501"/>
      <c r="BC681" s="499">
        <f>BH681+BL681</f>
        <v>0</v>
      </c>
      <c r="BD681" s="499"/>
      <c r="BE681" s="499"/>
      <c r="BF681" s="499"/>
      <c r="BG681" s="499"/>
      <c r="BH681" s="499">
        <f>Z681</f>
        <v>0</v>
      </c>
      <c r="BI681" s="499"/>
      <c r="BJ681" s="499"/>
      <c r="BK681" s="499"/>
      <c r="BL681" s="501">
        <f>AD681</f>
        <v>0</v>
      </c>
      <c r="BM681" s="501"/>
      <c r="BN681" s="501"/>
      <c r="BO681" s="501"/>
      <c r="BP681" s="501"/>
      <c r="BQ681" s="500"/>
      <c r="BR681" s="225"/>
      <c r="BS681" s="225"/>
    </row>
    <row r="682" spans="1:71" ht="15" customHeight="1" hidden="1" outlineLevel="1">
      <c r="A682" s="87">
        <f>IF(B682&lt;&gt;"",COUNTIF($B$8:B682,"."),"")</f>
      </c>
      <c r="B682" s="135"/>
      <c r="C682" s="131" t="s">
        <v>940</v>
      </c>
      <c r="D682" s="496"/>
      <c r="E682" s="496"/>
      <c r="G682" s="499">
        <v>0</v>
      </c>
      <c r="H682" s="499"/>
      <c r="I682" s="499"/>
      <c r="J682" s="499"/>
      <c r="K682" s="499"/>
      <c r="L682" s="499">
        <v>0</v>
      </c>
      <c r="M682" s="499"/>
      <c r="N682" s="499"/>
      <c r="O682" s="499"/>
      <c r="P682" s="501">
        <v>0</v>
      </c>
      <c r="Q682" s="501"/>
      <c r="R682" s="501"/>
      <c r="S682" s="501"/>
      <c r="T682" s="501"/>
      <c r="U682" s="499">
        <v>0</v>
      </c>
      <c r="V682" s="499"/>
      <c r="W682" s="499"/>
      <c r="X682" s="499"/>
      <c r="Y682" s="499"/>
      <c r="Z682" s="499">
        <v>0</v>
      </c>
      <c r="AA682" s="499"/>
      <c r="AB682" s="499"/>
      <c r="AC682" s="499"/>
      <c r="AD682" s="501">
        <v>0</v>
      </c>
      <c r="AE682" s="501"/>
      <c r="AF682" s="501"/>
      <c r="AG682" s="501"/>
      <c r="AH682" s="501"/>
      <c r="AI682" s="87"/>
      <c r="AJ682" s="100"/>
      <c r="AK682" s="131" t="s">
        <v>941</v>
      </c>
      <c r="AL682" s="496"/>
      <c r="AM682" s="496"/>
      <c r="AO682" s="499">
        <f>G682</f>
        <v>0</v>
      </c>
      <c r="AP682" s="499"/>
      <c r="AQ682" s="499"/>
      <c r="AR682" s="499"/>
      <c r="AS682" s="499"/>
      <c r="AT682" s="499">
        <f>L682</f>
        <v>0</v>
      </c>
      <c r="AU682" s="499"/>
      <c r="AV682" s="499"/>
      <c r="AW682" s="499"/>
      <c r="AX682" s="501">
        <f>P682</f>
        <v>0</v>
      </c>
      <c r="AY682" s="501"/>
      <c r="AZ682" s="501"/>
      <c r="BA682" s="501"/>
      <c r="BB682" s="501"/>
      <c r="BC682" s="499">
        <f>U682</f>
        <v>0</v>
      </c>
      <c r="BD682" s="499"/>
      <c r="BE682" s="499"/>
      <c r="BF682" s="499"/>
      <c r="BG682" s="499"/>
      <c r="BH682" s="499">
        <f>Z682</f>
        <v>0</v>
      </c>
      <c r="BI682" s="499"/>
      <c r="BJ682" s="499"/>
      <c r="BK682" s="499"/>
      <c r="BL682" s="501">
        <f>AD682</f>
        <v>0</v>
      </c>
      <c r="BM682" s="501"/>
      <c r="BN682" s="501"/>
      <c r="BO682" s="501"/>
      <c r="BP682" s="501"/>
      <c r="BQ682" s="500"/>
      <c r="BR682" s="225"/>
      <c r="BS682" s="225"/>
    </row>
    <row r="683" spans="1:71" ht="15" customHeight="1" hidden="1" outlineLevel="1">
      <c r="A683" s="87">
        <f>IF(B683&lt;&gt;"",COUNTIF($B$8:B683,"."),"")</f>
      </c>
      <c r="B683" s="135"/>
      <c r="C683" s="502"/>
      <c r="D683" s="503"/>
      <c r="E683" s="215"/>
      <c r="G683" s="504"/>
      <c r="H683" s="504"/>
      <c r="I683" s="504"/>
      <c r="J683" s="504"/>
      <c r="K683" s="504"/>
      <c r="L683" s="487"/>
      <c r="M683" s="487"/>
      <c r="N683" s="487"/>
      <c r="O683" s="487"/>
      <c r="P683" s="504"/>
      <c r="Q683" s="504"/>
      <c r="R683" s="504"/>
      <c r="S683" s="504"/>
      <c r="T683" s="504"/>
      <c r="U683" s="504"/>
      <c r="V683" s="504"/>
      <c r="W683" s="504"/>
      <c r="X683" s="504"/>
      <c r="Y683" s="504"/>
      <c r="Z683" s="504"/>
      <c r="AA683" s="504"/>
      <c r="AB683" s="504"/>
      <c r="AC683" s="504"/>
      <c r="AD683" s="504"/>
      <c r="AE683" s="504"/>
      <c r="AF683" s="504"/>
      <c r="AG683" s="504"/>
      <c r="AH683" s="504"/>
      <c r="AI683" s="87"/>
      <c r="AJ683" s="100"/>
      <c r="AK683" s="502"/>
      <c r="AL683" s="503"/>
      <c r="AM683" s="215"/>
      <c r="AO683" s="504"/>
      <c r="AP683" s="504"/>
      <c r="AQ683" s="504"/>
      <c r="AR683" s="504"/>
      <c r="AS683" s="504"/>
      <c r="AT683" s="487"/>
      <c r="AU683" s="487"/>
      <c r="AV683" s="487"/>
      <c r="AW683" s="487"/>
      <c r="AX683" s="504"/>
      <c r="AY683" s="504"/>
      <c r="AZ683" s="504"/>
      <c r="BA683" s="504"/>
      <c r="BB683" s="504"/>
      <c r="BC683" s="504"/>
      <c r="BD683" s="504"/>
      <c r="BE683" s="504"/>
      <c r="BF683" s="504"/>
      <c r="BG683" s="504"/>
      <c r="BH683" s="504"/>
      <c r="BI683" s="504"/>
      <c r="BJ683" s="504"/>
      <c r="BK683" s="504"/>
      <c r="BL683" s="504"/>
      <c r="BM683" s="504"/>
      <c r="BN683" s="504"/>
      <c r="BO683" s="504"/>
      <c r="BP683" s="504"/>
      <c r="BQ683" s="500"/>
      <c r="BR683" s="225"/>
      <c r="BS683" s="225"/>
    </row>
    <row r="684" spans="1:75" s="162" customFormat="1" ht="15" customHeight="1" hidden="1" outlineLevel="1" thickBot="1">
      <c r="A684" s="87">
        <f>IF(B684&lt;&gt;"",COUNTIF($B$8:B684,"."),"")</f>
      </c>
      <c r="C684" s="505" t="s">
        <v>504</v>
      </c>
      <c r="D684" s="505"/>
      <c r="E684" s="506"/>
      <c r="F684" s="471"/>
      <c r="G684" s="408">
        <f>SUM(G680:K683)</f>
        <v>0</v>
      </c>
      <c r="H684" s="408"/>
      <c r="I684" s="408"/>
      <c r="J684" s="408"/>
      <c r="K684" s="408"/>
      <c r="L684" s="408">
        <f>SUM(L680:O683)</f>
        <v>0</v>
      </c>
      <c r="M684" s="408"/>
      <c r="N684" s="408"/>
      <c r="O684" s="408"/>
      <c r="P684" s="507">
        <f>SUM(P680:T683)</f>
        <v>0</v>
      </c>
      <c r="Q684" s="507"/>
      <c r="R684" s="507"/>
      <c r="S684" s="507"/>
      <c r="T684" s="507"/>
      <c r="U684" s="408">
        <f>SUM(U680:X683)</f>
        <v>0</v>
      </c>
      <c r="V684" s="408"/>
      <c r="W684" s="408"/>
      <c r="X684" s="408"/>
      <c r="Y684" s="408"/>
      <c r="Z684" s="408">
        <f>SUM(Z680:AC683)</f>
        <v>0</v>
      </c>
      <c r="AA684" s="408"/>
      <c r="AB684" s="408"/>
      <c r="AC684" s="408"/>
      <c r="AD684" s="507">
        <f>SUM(AD680:AH683)</f>
        <v>0</v>
      </c>
      <c r="AE684" s="507"/>
      <c r="AF684" s="507"/>
      <c r="AG684" s="507"/>
      <c r="AH684" s="507"/>
      <c r="AI684" s="87"/>
      <c r="AJ684" s="100"/>
      <c r="AK684" s="508" t="s">
        <v>505</v>
      </c>
      <c r="AL684" s="505"/>
      <c r="AM684" s="506"/>
      <c r="AN684" s="471"/>
      <c r="AO684" s="408">
        <f>SUM(AO680:AS683)</f>
        <v>0</v>
      </c>
      <c r="AP684" s="408"/>
      <c r="AQ684" s="408"/>
      <c r="AR684" s="408"/>
      <c r="AS684" s="408"/>
      <c r="AT684" s="408">
        <f>SUM(AT680:AW683)</f>
        <v>0</v>
      </c>
      <c r="AU684" s="408"/>
      <c r="AV684" s="408"/>
      <c r="AW684" s="408"/>
      <c r="AX684" s="507">
        <f>SUM(AX680:BB683)</f>
        <v>0</v>
      </c>
      <c r="AY684" s="507"/>
      <c r="AZ684" s="507"/>
      <c r="BA684" s="507"/>
      <c r="BB684" s="507"/>
      <c r="BC684" s="408">
        <f>SUM(BC680:BF683)</f>
        <v>0</v>
      </c>
      <c r="BD684" s="408"/>
      <c r="BE684" s="408"/>
      <c r="BF684" s="408"/>
      <c r="BG684" s="408"/>
      <c r="BH684" s="408">
        <f>SUM(BH680:BK683)</f>
        <v>0</v>
      </c>
      <c r="BI684" s="408"/>
      <c r="BJ684" s="408"/>
      <c r="BK684" s="408"/>
      <c r="BL684" s="507">
        <f>SUM(BL680:BP683)</f>
        <v>0</v>
      </c>
      <c r="BM684" s="507"/>
      <c r="BN684" s="507"/>
      <c r="BO684" s="507"/>
      <c r="BP684" s="507"/>
      <c r="BQ684" s="99"/>
      <c r="BR684" s="225"/>
      <c r="BS684" s="225"/>
      <c r="BT684" s="137"/>
      <c r="BU684" s="137"/>
      <c r="BV684" s="137"/>
      <c r="BW684" s="137"/>
    </row>
    <row r="685" spans="1:75" s="162" customFormat="1" ht="15" customHeight="1" hidden="1" outlineLevel="1" thickTop="1">
      <c r="A685" s="87">
        <f>IF(B685&lt;&gt;"",COUNTIF($B$8:B685,"."),"")</f>
      </c>
      <c r="B685" s="134"/>
      <c r="C685" s="161"/>
      <c r="D685" s="476"/>
      <c r="E685" s="221"/>
      <c r="F685" s="221"/>
      <c r="G685" s="221"/>
      <c r="H685" s="221"/>
      <c r="I685" s="221"/>
      <c r="J685" s="477"/>
      <c r="K685" s="477"/>
      <c r="L685" s="477"/>
      <c r="M685" s="477"/>
      <c r="N685" s="477"/>
      <c r="O685" s="477"/>
      <c r="P685" s="477"/>
      <c r="Q685" s="477"/>
      <c r="R685" s="477"/>
      <c r="S685" s="477"/>
      <c r="T685" s="477"/>
      <c r="U685" s="477"/>
      <c r="V685" s="137"/>
      <c r="W685" s="137"/>
      <c r="X685" s="137"/>
      <c r="Y685" s="137"/>
      <c r="Z685" s="137"/>
      <c r="AA685" s="137"/>
      <c r="AB685" s="137"/>
      <c r="AC685" s="137"/>
      <c r="AD685" s="137"/>
      <c r="AE685" s="137"/>
      <c r="AF685" s="137"/>
      <c r="AG685" s="137"/>
      <c r="AH685" s="137"/>
      <c r="AI685" s="87"/>
      <c r="AJ685" s="100"/>
      <c r="AK685" s="161"/>
      <c r="AL685" s="476"/>
      <c r="AM685" s="221"/>
      <c r="AN685" s="221"/>
      <c r="AO685" s="221"/>
      <c r="AP685" s="221"/>
      <c r="AQ685" s="221"/>
      <c r="AR685" s="477"/>
      <c r="AS685" s="477"/>
      <c r="AT685" s="477"/>
      <c r="AU685" s="477"/>
      <c r="AV685" s="477"/>
      <c r="AW685" s="477"/>
      <c r="AX685" s="477"/>
      <c r="AY685" s="477"/>
      <c r="AZ685" s="477"/>
      <c r="BA685" s="477"/>
      <c r="BB685" s="477"/>
      <c r="BC685" s="477"/>
      <c r="BD685" s="137"/>
      <c r="BE685" s="137"/>
      <c r="BF685" s="137"/>
      <c r="BG685" s="137"/>
      <c r="BH685" s="137"/>
      <c r="BI685" s="137"/>
      <c r="BJ685" s="137"/>
      <c r="BK685" s="137"/>
      <c r="BL685" s="137"/>
      <c r="BM685" s="137"/>
      <c r="BN685" s="137"/>
      <c r="BO685" s="137"/>
      <c r="BP685" s="137"/>
      <c r="BQ685" s="137"/>
      <c r="BR685" s="101"/>
      <c r="BS685" s="101"/>
      <c r="BT685" s="137"/>
      <c r="BU685" s="137"/>
      <c r="BV685" s="137"/>
      <c r="BW685" s="137"/>
    </row>
    <row r="686" spans="1:75" ht="15" customHeight="1" hidden="1" outlineLevel="1">
      <c r="A686" s="87"/>
      <c r="C686" s="131"/>
      <c r="V686" s="101"/>
      <c r="W686" s="101"/>
      <c r="X686" s="101"/>
      <c r="Y686" s="101"/>
      <c r="Z686" s="101"/>
      <c r="AA686" s="101"/>
      <c r="AI686" s="87"/>
      <c r="AJ686" s="100"/>
      <c r="AK686" s="131"/>
      <c r="BV686" s="136"/>
      <c r="BW686" s="136"/>
    </row>
    <row r="687" spans="1:75" s="162" customFormat="1" ht="15" customHeight="1" hidden="1" outlineLevel="1" thickBot="1">
      <c r="A687" s="87">
        <f>IF(B687&lt;&gt;"",COUNTIF($B$8:B687,"."),"")</f>
      </c>
      <c r="B687" s="134"/>
      <c r="C687" s="87" t="s">
        <v>942</v>
      </c>
      <c r="D687" s="476"/>
      <c r="E687" s="221"/>
      <c r="F687" s="221"/>
      <c r="G687" s="221"/>
      <c r="H687" s="221"/>
      <c r="I687" s="221"/>
      <c r="J687" s="477"/>
      <c r="K687" s="477"/>
      <c r="L687" s="477"/>
      <c r="M687" s="477"/>
      <c r="N687" s="477"/>
      <c r="O687" s="477"/>
      <c r="P687" s="477"/>
      <c r="Q687" s="477"/>
      <c r="R687" s="477"/>
      <c r="S687" s="477"/>
      <c r="T687" s="477"/>
      <c r="U687" s="477"/>
      <c r="V687" s="509" t="e">
        <f>SUM(#REF!)</f>
        <v>#REF!</v>
      </c>
      <c r="W687" s="509"/>
      <c r="X687" s="509"/>
      <c r="Y687" s="509"/>
      <c r="Z687" s="509"/>
      <c r="AA687" s="509"/>
      <c r="AB687" s="137"/>
      <c r="AC687" s="509"/>
      <c r="AD687" s="509"/>
      <c r="AE687" s="509"/>
      <c r="AF687" s="509"/>
      <c r="AG687" s="509"/>
      <c r="AH687" s="509"/>
      <c r="AI687" s="87"/>
      <c r="AJ687" s="100"/>
      <c r="AK687" s="87" t="s">
        <v>943</v>
      </c>
      <c r="AL687" s="476"/>
      <c r="AM687" s="221"/>
      <c r="AN687" s="221"/>
      <c r="AO687" s="221"/>
      <c r="AP687" s="221"/>
      <c r="AQ687" s="221"/>
      <c r="AR687" s="477"/>
      <c r="AS687" s="477"/>
      <c r="AT687" s="477"/>
      <c r="AU687" s="477"/>
      <c r="AV687" s="477"/>
      <c r="AW687" s="477"/>
      <c r="AX687" s="477"/>
      <c r="AY687" s="477"/>
      <c r="AZ687" s="477"/>
      <c r="BA687" s="477"/>
      <c r="BB687" s="477"/>
      <c r="BC687" s="477"/>
      <c r="BD687" s="163" t="e">
        <f>V687</f>
        <v>#REF!</v>
      </c>
      <c r="BE687" s="163"/>
      <c r="BF687" s="163"/>
      <c r="BG687" s="163"/>
      <c r="BH687" s="163"/>
      <c r="BI687" s="163"/>
      <c r="BJ687" s="137"/>
      <c r="BK687" s="163">
        <f>AC687</f>
        <v>0</v>
      </c>
      <c r="BL687" s="163"/>
      <c r="BM687" s="163"/>
      <c r="BN687" s="163"/>
      <c r="BO687" s="163"/>
      <c r="BP687" s="163"/>
      <c r="BQ687" s="137"/>
      <c r="BR687" s="101"/>
      <c r="BS687" s="101"/>
      <c r="BT687" s="137"/>
      <c r="BU687" s="137"/>
      <c r="BV687" s="137"/>
      <c r="BW687" s="137"/>
    </row>
    <row r="688" spans="1:75" s="162" customFormat="1" ht="15" customHeight="1" hidden="1" outlineLevel="1" thickTop="1">
      <c r="A688" s="87">
        <f>IF(B688&lt;&gt;"",COUNTIF($B$8:B688,"."),"")</f>
      </c>
      <c r="B688" s="134"/>
      <c r="C688" s="87"/>
      <c r="D688" s="476"/>
      <c r="E688" s="221"/>
      <c r="F688" s="221"/>
      <c r="G688" s="221"/>
      <c r="H688" s="221"/>
      <c r="I688" s="221"/>
      <c r="J688" s="477"/>
      <c r="K688" s="477"/>
      <c r="L688" s="477"/>
      <c r="M688" s="477"/>
      <c r="N688" s="477"/>
      <c r="O688" s="477"/>
      <c r="P688" s="477"/>
      <c r="Q688" s="477"/>
      <c r="R688" s="477"/>
      <c r="S688" s="477"/>
      <c r="T688" s="477"/>
      <c r="U688" s="477"/>
      <c r="V688" s="137"/>
      <c r="W688" s="137"/>
      <c r="X688" s="137"/>
      <c r="Y688" s="137"/>
      <c r="Z688" s="137"/>
      <c r="AA688" s="137"/>
      <c r="AB688" s="137"/>
      <c r="AC688" s="137"/>
      <c r="AD688" s="137"/>
      <c r="AE688" s="137"/>
      <c r="AF688" s="137"/>
      <c r="AG688" s="137"/>
      <c r="AH688" s="137"/>
      <c r="AI688" s="87"/>
      <c r="AJ688" s="100"/>
      <c r="AK688" s="87"/>
      <c r="AL688" s="476"/>
      <c r="AM688" s="221"/>
      <c r="AN688" s="221"/>
      <c r="AO688" s="221"/>
      <c r="AP688" s="221"/>
      <c r="AQ688" s="221"/>
      <c r="AR688" s="477"/>
      <c r="AS688" s="477"/>
      <c r="AT688" s="477"/>
      <c r="AU688" s="477"/>
      <c r="AV688" s="477"/>
      <c r="AW688" s="477"/>
      <c r="AX688" s="477"/>
      <c r="AY688" s="477"/>
      <c r="AZ688" s="477"/>
      <c r="BA688" s="477"/>
      <c r="BB688" s="477"/>
      <c r="BC688" s="477"/>
      <c r="BD688" s="137"/>
      <c r="BE688" s="137"/>
      <c r="BF688" s="137"/>
      <c r="BG688" s="137"/>
      <c r="BH688" s="137"/>
      <c r="BI688" s="137"/>
      <c r="BJ688" s="137"/>
      <c r="BK688" s="137"/>
      <c r="BL688" s="137"/>
      <c r="BM688" s="137"/>
      <c r="BN688" s="137"/>
      <c r="BO688" s="137"/>
      <c r="BP688" s="137"/>
      <c r="BQ688" s="137"/>
      <c r="BR688" s="101"/>
      <c r="BS688" s="101"/>
      <c r="BT688" s="137"/>
      <c r="BU688" s="137"/>
      <c r="BV688" s="137"/>
      <c r="BW688" s="137"/>
    </row>
    <row r="689" spans="1:75" ht="15" customHeight="1" hidden="1" outlineLevel="1">
      <c r="A689" s="87" t="s">
        <v>944</v>
      </c>
      <c r="C689" s="130" t="s">
        <v>945</v>
      </c>
      <c r="D689" s="215"/>
      <c r="E689" s="215"/>
      <c r="F689" s="215"/>
      <c r="G689" s="215"/>
      <c r="H689" s="215"/>
      <c r="I689" s="215"/>
      <c r="J689" s="215"/>
      <c r="K689" s="215"/>
      <c r="L689" s="215"/>
      <c r="M689" s="215"/>
      <c r="N689" s="215"/>
      <c r="O689" s="215"/>
      <c r="P689" s="215"/>
      <c r="Q689" s="215"/>
      <c r="R689" s="215"/>
      <c r="S689" s="215"/>
      <c r="T689" s="215"/>
      <c r="U689" s="215"/>
      <c r="AI689" s="87" t="str">
        <f>A689</f>
        <v>b)</v>
      </c>
      <c r="AJ689" s="100"/>
      <c r="AK689" s="130" t="s">
        <v>946</v>
      </c>
      <c r="AL689" s="215"/>
      <c r="AM689" s="215"/>
      <c r="AN689" s="215"/>
      <c r="AO689" s="215"/>
      <c r="AP689" s="215"/>
      <c r="AQ689" s="215"/>
      <c r="AR689" s="215"/>
      <c r="AS689" s="215"/>
      <c r="AT689" s="215"/>
      <c r="AU689" s="215"/>
      <c r="AV689" s="215"/>
      <c r="AW689" s="215"/>
      <c r="AX689" s="215"/>
      <c r="AY689" s="215"/>
      <c r="AZ689" s="215"/>
      <c r="BA689" s="215"/>
      <c r="BB689" s="215"/>
      <c r="BC689" s="215"/>
      <c r="BV689" s="136"/>
      <c r="BW689" s="136"/>
    </row>
    <row r="690" spans="1:75" ht="30" customHeight="1" hidden="1" outlineLevel="1">
      <c r="A690" s="87">
        <f>IF(B690&lt;&gt;"",COUNTIF($B$8:B690,"."),"")</f>
      </c>
      <c r="D690" s="215"/>
      <c r="E690" s="215"/>
      <c r="F690" s="215"/>
      <c r="G690" s="215"/>
      <c r="H690" s="215"/>
      <c r="I690" s="215"/>
      <c r="J690" s="215"/>
      <c r="K690" s="215"/>
      <c r="L690" s="215"/>
      <c r="M690" s="215"/>
      <c r="N690" s="215"/>
      <c r="O690" s="215"/>
      <c r="P690" s="215"/>
      <c r="Q690" s="215"/>
      <c r="R690" s="215"/>
      <c r="S690" s="215"/>
      <c r="T690" s="215"/>
      <c r="U690" s="215"/>
      <c r="V690" s="150" t="str">
        <f>V205</f>
        <v>31/12/2012
VND</v>
      </c>
      <c r="W690" s="151"/>
      <c r="X690" s="151"/>
      <c r="Y690" s="151"/>
      <c r="Z690" s="151"/>
      <c r="AA690" s="151"/>
      <c r="AB690" s="143"/>
      <c r="AC690" s="150" t="str">
        <f>AC205</f>
        <v>30/6/2013
VND</v>
      </c>
      <c r="AD690" s="150"/>
      <c r="AE690" s="150"/>
      <c r="AF690" s="150"/>
      <c r="AG690" s="150"/>
      <c r="AH690" s="150"/>
      <c r="AI690" s="87"/>
      <c r="AJ690" s="100"/>
      <c r="AL690" s="215"/>
      <c r="AM690" s="215"/>
      <c r="AN690" s="215"/>
      <c r="AO690" s="215"/>
      <c r="AP690" s="215"/>
      <c r="AQ690" s="215"/>
      <c r="AR690" s="215"/>
      <c r="AS690" s="215"/>
      <c r="AT690" s="215"/>
      <c r="AU690" s="215"/>
      <c r="AV690" s="215"/>
      <c r="AW690" s="215"/>
      <c r="AX690" s="215"/>
      <c r="AY690" s="215"/>
      <c r="AZ690" s="215"/>
      <c r="BA690" s="215"/>
      <c r="BB690" s="215"/>
      <c r="BC690" s="215"/>
      <c r="BD690" s="150" t="str">
        <f>BD205</f>
        <v>30/06/2009            VND</v>
      </c>
      <c r="BE690" s="151"/>
      <c r="BF690" s="151"/>
      <c r="BG690" s="151"/>
      <c r="BH690" s="151"/>
      <c r="BI690" s="151"/>
      <c r="BJ690" s="143"/>
      <c r="BK690" s="150" t="str">
        <f>BK205</f>
        <v>01/01/2009            VND</v>
      </c>
      <c r="BL690" s="150"/>
      <c r="BM690" s="150"/>
      <c r="BN690" s="150"/>
      <c r="BO690" s="150"/>
      <c r="BP690" s="150"/>
      <c r="BQ690" s="475"/>
      <c r="BV690" s="136"/>
      <c r="BW690" s="136"/>
    </row>
    <row r="691" spans="1:75" ht="30" customHeight="1" hidden="1" outlineLevel="1">
      <c r="A691" s="87">
        <f>IF(B691&lt;&gt;"",COUNTIF($B$8:B691,"."),"")</f>
      </c>
      <c r="C691" s="226" t="s">
        <v>947</v>
      </c>
      <c r="D691" s="165"/>
      <c r="E691" s="165"/>
      <c r="F691" s="165"/>
      <c r="G691" s="165"/>
      <c r="H691" s="165"/>
      <c r="I691" s="165"/>
      <c r="J691" s="165"/>
      <c r="K691" s="165"/>
      <c r="L691" s="165"/>
      <c r="M691" s="165"/>
      <c r="N691" s="165"/>
      <c r="O691" s="165"/>
      <c r="P691" s="165"/>
      <c r="Q691" s="165"/>
      <c r="R691" s="165"/>
      <c r="S691" s="165"/>
      <c r="T691" s="165"/>
      <c r="U691" s="215"/>
      <c r="V691" s="185">
        <v>0</v>
      </c>
      <c r="W691" s="185"/>
      <c r="X691" s="185"/>
      <c r="Y691" s="185"/>
      <c r="Z691" s="185"/>
      <c r="AA691" s="185"/>
      <c r="AC691" s="185">
        <v>0</v>
      </c>
      <c r="AD691" s="185"/>
      <c r="AE691" s="185"/>
      <c r="AF691" s="185"/>
      <c r="AG691" s="185"/>
      <c r="AH691" s="185"/>
      <c r="AI691" s="87"/>
      <c r="AJ691" s="100"/>
      <c r="AK691" s="226" t="s">
        <v>948</v>
      </c>
      <c r="AL691" s="165"/>
      <c r="AM691" s="165"/>
      <c r="AN691" s="165"/>
      <c r="AO691" s="165"/>
      <c r="AP691" s="165"/>
      <c r="AQ691" s="165"/>
      <c r="AR691" s="165"/>
      <c r="AS691" s="165"/>
      <c r="AT691" s="165"/>
      <c r="AU691" s="165"/>
      <c r="AV691" s="165"/>
      <c r="AW691" s="165"/>
      <c r="AX691" s="165"/>
      <c r="AY691" s="165"/>
      <c r="AZ691" s="165"/>
      <c r="BA691" s="165"/>
      <c r="BB691" s="165"/>
      <c r="BC691" s="215"/>
      <c r="BD691" s="185">
        <f>V691</f>
        <v>0</v>
      </c>
      <c r="BE691" s="185"/>
      <c r="BF691" s="185"/>
      <c r="BG691" s="185"/>
      <c r="BH691" s="185"/>
      <c r="BI691" s="185"/>
      <c r="BK691" s="185">
        <f>AC691</f>
        <v>0</v>
      </c>
      <c r="BL691" s="185"/>
      <c r="BM691" s="185"/>
      <c r="BN691" s="185"/>
      <c r="BO691" s="185"/>
      <c r="BP691" s="185"/>
      <c r="BQ691" s="143"/>
      <c r="BT691" s="136"/>
      <c r="BU691" s="136"/>
      <c r="BV691" s="136"/>
      <c r="BW691" s="136"/>
    </row>
    <row r="692" spans="1:75" ht="30" customHeight="1" hidden="1" outlineLevel="1">
      <c r="A692" s="87">
        <f>IF(B692&lt;&gt;"",COUNTIF($B$8:B692,"."),"")</f>
      </c>
      <c r="C692" s="226" t="s">
        <v>949</v>
      </c>
      <c r="D692" s="165"/>
      <c r="E692" s="165"/>
      <c r="F692" s="165"/>
      <c r="G692" s="165"/>
      <c r="H692" s="165"/>
      <c r="I692" s="165"/>
      <c r="J692" s="165"/>
      <c r="K692" s="165"/>
      <c r="L692" s="165"/>
      <c r="M692" s="165"/>
      <c r="N692" s="165"/>
      <c r="O692" s="165"/>
      <c r="P692" s="165"/>
      <c r="Q692" s="165"/>
      <c r="R692" s="165"/>
      <c r="S692" s="165"/>
      <c r="T692" s="165"/>
      <c r="U692" s="215"/>
      <c r="V692" s="185">
        <v>0</v>
      </c>
      <c r="W692" s="185"/>
      <c r="X692" s="185"/>
      <c r="Y692" s="185"/>
      <c r="Z692" s="185"/>
      <c r="AA692" s="185"/>
      <c r="AC692" s="185">
        <v>0</v>
      </c>
      <c r="AD692" s="185"/>
      <c r="AE692" s="185"/>
      <c r="AF692" s="185"/>
      <c r="AG692" s="185"/>
      <c r="AH692" s="185"/>
      <c r="AI692" s="87"/>
      <c r="AJ692" s="100"/>
      <c r="AK692" s="226" t="s">
        <v>950</v>
      </c>
      <c r="AL692" s="165"/>
      <c r="AM692" s="165"/>
      <c r="AN692" s="165"/>
      <c r="AO692" s="165"/>
      <c r="AP692" s="165"/>
      <c r="AQ692" s="165"/>
      <c r="AR692" s="165"/>
      <c r="AS692" s="165"/>
      <c r="AT692" s="165"/>
      <c r="AU692" s="165"/>
      <c r="AV692" s="165"/>
      <c r="AW692" s="165"/>
      <c r="AX692" s="165"/>
      <c r="AY692" s="165"/>
      <c r="AZ692" s="165"/>
      <c r="BA692" s="165"/>
      <c r="BB692" s="165"/>
      <c r="BC692" s="215"/>
      <c r="BD692" s="185">
        <f>V692</f>
        <v>0</v>
      </c>
      <c r="BE692" s="185"/>
      <c r="BF692" s="185"/>
      <c r="BG692" s="185"/>
      <c r="BH692" s="185"/>
      <c r="BI692" s="185"/>
      <c r="BK692" s="185">
        <f>AC692</f>
        <v>0</v>
      </c>
      <c r="BL692" s="185"/>
      <c r="BM692" s="185"/>
      <c r="BN692" s="185"/>
      <c r="BO692" s="185"/>
      <c r="BP692" s="185"/>
      <c r="BQ692" s="143"/>
      <c r="BT692" s="136"/>
      <c r="BU692" s="136"/>
      <c r="BV692" s="136"/>
      <c r="BW692" s="136"/>
    </row>
    <row r="693" spans="1:75" ht="15" customHeight="1" hidden="1" outlineLevel="1">
      <c r="A693" s="87">
        <f>IF(B693&lt;&gt;"",COUNTIF($B$8:B693,"."),"")</f>
      </c>
      <c r="C693" s="131"/>
      <c r="AI693" s="87"/>
      <c r="AJ693" s="100"/>
      <c r="AK693" s="131"/>
      <c r="BV693" s="136"/>
      <c r="BW693" s="136"/>
    </row>
    <row r="694" spans="1:75" s="162" customFormat="1" ht="15" customHeight="1" hidden="1" outlineLevel="1" thickBot="1">
      <c r="A694" s="87">
        <f>IF(B694&lt;&gt;"",COUNTIF($B$8:B694,"."),"")</f>
      </c>
      <c r="B694" s="134"/>
      <c r="C694" s="130" t="s">
        <v>945</v>
      </c>
      <c r="D694" s="476"/>
      <c r="E694" s="221"/>
      <c r="F694" s="221"/>
      <c r="G694" s="221"/>
      <c r="H694" s="221"/>
      <c r="I694" s="221"/>
      <c r="J694" s="477"/>
      <c r="K694" s="477"/>
      <c r="L694" s="477"/>
      <c r="M694" s="477"/>
      <c r="N694" s="477"/>
      <c r="O694" s="477"/>
      <c r="P694" s="477"/>
      <c r="Q694" s="477"/>
      <c r="R694" s="477"/>
      <c r="S694" s="477"/>
      <c r="T694" s="477"/>
      <c r="U694" s="477"/>
      <c r="V694" s="163">
        <f>SUM(V691:AA693)</f>
        <v>0</v>
      </c>
      <c r="W694" s="163"/>
      <c r="X694" s="163"/>
      <c r="Y694" s="163"/>
      <c r="Z694" s="163"/>
      <c r="AA694" s="163"/>
      <c r="AB694" s="137"/>
      <c r="AC694" s="163">
        <f>SUM(AC691:AH693)</f>
        <v>0</v>
      </c>
      <c r="AD694" s="163"/>
      <c r="AE694" s="163"/>
      <c r="AF694" s="163"/>
      <c r="AG694" s="163"/>
      <c r="AH694" s="163"/>
      <c r="AI694" s="87"/>
      <c r="AJ694" s="100"/>
      <c r="AK694" s="130" t="s">
        <v>946</v>
      </c>
      <c r="AL694" s="476"/>
      <c r="AM694" s="221"/>
      <c r="AN694" s="221"/>
      <c r="AO694" s="221"/>
      <c r="AP694" s="221"/>
      <c r="AQ694" s="221"/>
      <c r="AR694" s="477"/>
      <c r="AS694" s="477"/>
      <c r="AT694" s="477"/>
      <c r="AU694" s="477"/>
      <c r="AV694" s="477"/>
      <c r="AW694" s="477"/>
      <c r="AX694" s="477"/>
      <c r="AY694" s="477"/>
      <c r="AZ694" s="477"/>
      <c r="BA694" s="477"/>
      <c r="BB694" s="477"/>
      <c r="BC694" s="477"/>
      <c r="BD694" s="163">
        <f>V694</f>
        <v>0</v>
      </c>
      <c r="BE694" s="163"/>
      <c r="BF694" s="163"/>
      <c r="BG694" s="163"/>
      <c r="BH694" s="163"/>
      <c r="BI694" s="163"/>
      <c r="BJ694" s="137"/>
      <c r="BK694" s="163">
        <f>AC694</f>
        <v>0</v>
      </c>
      <c r="BL694" s="163"/>
      <c r="BM694" s="163"/>
      <c r="BN694" s="163"/>
      <c r="BO694" s="163"/>
      <c r="BP694" s="163"/>
      <c r="BQ694" s="137"/>
      <c r="BR694" s="101"/>
      <c r="BS694" s="101"/>
      <c r="BT694" s="137"/>
      <c r="BU694" s="137"/>
      <c r="BV694" s="137"/>
      <c r="BW694" s="137"/>
    </row>
    <row r="695" spans="1:55" ht="15" customHeight="1" hidden="1" outlineLevel="1" thickTop="1">
      <c r="A695" s="87">
        <f>IF(B695&lt;&gt;"",COUNTIF($B$8:B695,"."),"")</f>
      </c>
      <c r="D695" s="215"/>
      <c r="E695" s="215"/>
      <c r="F695" s="215"/>
      <c r="G695" s="215"/>
      <c r="H695" s="215"/>
      <c r="I695" s="215"/>
      <c r="J695" s="215"/>
      <c r="K695" s="215"/>
      <c r="L695" s="215"/>
      <c r="M695" s="215"/>
      <c r="N695" s="215"/>
      <c r="O695" s="215"/>
      <c r="P695" s="215"/>
      <c r="Q695" s="215"/>
      <c r="R695" s="215"/>
      <c r="S695" s="215"/>
      <c r="T695" s="215"/>
      <c r="U695" s="215"/>
      <c r="AI695" s="87"/>
      <c r="AJ695" s="100"/>
      <c r="AL695" s="215"/>
      <c r="AM695" s="215"/>
      <c r="AN695" s="215"/>
      <c r="AO695" s="215"/>
      <c r="AP695" s="215"/>
      <c r="AQ695" s="215"/>
      <c r="AR695" s="215"/>
      <c r="AS695" s="215"/>
      <c r="AT695" s="215"/>
      <c r="AU695" s="215"/>
      <c r="AV695" s="215"/>
      <c r="AW695" s="215"/>
      <c r="AX695" s="215"/>
      <c r="AY695" s="215"/>
      <c r="AZ695" s="215"/>
      <c r="BA695" s="215"/>
      <c r="BB695" s="215"/>
      <c r="BC695" s="215"/>
    </row>
    <row r="696" spans="1:55" ht="15" customHeight="1" collapsed="1">
      <c r="A696" s="87">
        <v>16</v>
      </c>
      <c r="B696" s="134" t="str">
        <f>IF(AND(AC714=0,Q714=0,W714=0,K714=0),"",".")</f>
        <v>.</v>
      </c>
      <c r="C696" s="130" t="s">
        <v>951</v>
      </c>
      <c r="D696" s="215"/>
      <c r="E696" s="215"/>
      <c r="F696" s="215"/>
      <c r="G696" s="215"/>
      <c r="H696" s="215"/>
      <c r="I696" s="215"/>
      <c r="J696" s="215"/>
      <c r="K696" s="215"/>
      <c r="L696" s="215"/>
      <c r="M696" s="215"/>
      <c r="N696" s="215"/>
      <c r="O696" s="215"/>
      <c r="P696" s="215"/>
      <c r="Q696" s="215"/>
      <c r="R696" s="215"/>
      <c r="S696" s="215"/>
      <c r="T696" s="215"/>
      <c r="U696" s="215"/>
      <c r="AI696" s="87">
        <f>A696</f>
        <v>16</v>
      </c>
      <c r="AJ696" s="100" t="str">
        <f>B696</f>
        <v>.</v>
      </c>
      <c r="AK696" s="130" t="s">
        <v>952</v>
      </c>
      <c r="AL696" s="215"/>
      <c r="AM696" s="215"/>
      <c r="AN696" s="215"/>
      <c r="AO696" s="215"/>
      <c r="AP696" s="215"/>
      <c r="AQ696" s="215"/>
      <c r="AR696" s="215"/>
      <c r="AS696" s="215"/>
      <c r="AT696" s="215"/>
      <c r="AU696" s="215"/>
      <c r="AV696" s="215"/>
      <c r="AW696" s="215"/>
      <c r="AX696" s="215"/>
      <c r="AY696" s="215"/>
      <c r="AZ696" s="215"/>
      <c r="BA696" s="215"/>
      <c r="BB696" s="215"/>
      <c r="BC696" s="215"/>
    </row>
    <row r="697" spans="1:55" ht="15" customHeight="1">
      <c r="A697" s="87" t="s">
        <v>953</v>
      </c>
      <c r="C697" s="134" t="s">
        <v>954</v>
      </c>
      <c r="D697" s="215"/>
      <c r="E697" s="215"/>
      <c r="F697" s="215"/>
      <c r="G697" s="215"/>
      <c r="H697" s="215"/>
      <c r="I697" s="215"/>
      <c r="J697" s="215"/>
      <c r="K697" s="215"/>
      <c r="L697" s="215"/>
      <c r="M697" s="215"/>
      <c r="N697" s="215"/>
      <c r="O697" s="215"/>
      <c r="P697" s="215"/>
      <c r="Q697" s="215"/>
      <c r="R697" s="215"/>
      <c r="S697" s="215"/>
      <c r="T697" s="215"/>
      <c r="U697" s="215"/>
      <c r="AI697" s="87" t="str">
        <f>A697</f>
        <v>a)</v>
      </c>
      <c r="AJ697" s="100"/>
      <c r="AK697" s="134" t="s">
        <v>955</v>
      </c>
      <c r="AL697" s="215"/>
      <c r="AM697" s="215"/>
      <c r="AN697" s="215"/>
      <c r="AO697" s="215"/>
      <c r="AP697" s="215"/>
      <c r="AQ697" s="215"/>
      <c r="AR697" s="215"/>
      <c r="AS697" s="215"/>
      <c r="AT697" s="215"/>
      <c r="AU697" s="215"/>
      <c r="AV697" s="215"/>
      <c r="AW697" s="215"/>
      <c r="AX697" s="215"/>
      <c r="AY697" s="215"/>
      <c r="AZ697" s="215"/>
      <c r="BA697" s="215"/>
      <c r="BB697" s="215"/>
      <c r="BC697" s="215"/>
    </row>
    <row r="698" spans="1:68" ht="30.75" customHeight="1">
      <c r="A698" s="87">
        <f>IF(B698&lt;&gt;"",COUNTIF($B$8:B698,"."),"")</f>
      </c>
      <c r="C698" s="510" t="s">
        <v>509</v>
      </c>
      <c r="D698" s="363"/>
      <c r="E698" s="363"/>
      <c r="F698" s="363"/>
      <c r="G698" s="363"/>
      <c r="H698" s="486"/>
      <c r="I698" s="486"/>
      <c r="J698" s="486"/>
      <c r="K698" s="511" t="s">
        <v>956</v>
      </c>
      <c r="L698" s="511"/>
      <c r="M698" s="511"/>
      <c r="N698" s="511"/>
      <c r="O698" s="511"/>
      <c r="P698" s="511"/>
      <c r="Q698" s="511" t="s">
        <v>610</v>
      </c>
      <c r="R698" s="511"/>
      <c r="S698" s="511"/>
      <c r="T698" s="511"/>
      <c r="U698" s="511"/>
      <c r="V698" s="511"/>
      <c r="W698" s="511" t="s">
        <v>612</v>
      </c>
      <c r="X698" s="511"/>
      <c r="Y698" s="511"/>
      <c r="Z698" s="511"/>
      <c r="AA698" s="511"/>
      <c r="AB698" s="511"/>
      <c r="AC698" s="511" t="s">
        <v>957</v>
      </c>
      <c r="AD698" s="511"/>
      <c r="AE698" s="511"/>
      <c r="AF698" s="511"/>
      <c r="AG698" s="511"/>
      <c r="AH698" s="511"/>
      <c r="AI698" s="87"/>
      <c r="AJ698" s="100"/>
      <c r="AK698" s="510" t="s">
        <v>623</v>
      </c>
      <c r="AL698" s="363"/>
      <c r="AM698" s="363"/>
      <c r="AN698" s="363"/>
      <c r="AO698" s="363"/>
      <c r="AP698" s="486"/>
      <c r="AQ698" s="486"/>
      <c r="AR698" s="486"/>
      <c r="AS698" s="512" t="s">
        <v>743</v>
      </c>
      <c r="AT698" s="512"/>
      <c r="AU698" s="512"/>
      <c r="AV698" s="512"/>
      <c r="AW698" s="512" t="s">
        <v>958</v>
      </c>
      <c r="AX698" s="512"/>
      <c r="AY698" s="512" t="s">
        <v>744</v>
      </c>
      <c r="AZ698" s="512"/>
      <c r="BA698" s="512"/>
      <c r="BB698" s="512"/>
      <c r="BC698" s="512"/>
      <c r="BD698" s="512" t="s">
        <v>958</v>
      </c>
      <c r="BE698" s="512" t="s">
        <v>745</v>
      </c>
      <c r="BF698" s="512"/>
      <c r="BG698" s="512"/>
      <c r="BH698" s="512"/>
      <c r="BI698" s="512"/>
      <c r="BJ698" s="512"/>
      <c r="BK698" s="512" t="s">
        <v>746</v>
      </c>
      <c r="BL698" s="512"/>
      <c r="BM698" s="512"/>
      <c r="BN698" s="512"/>
      <c r="BO698" s="512"/>
      <c r="BP698" s="512"/>
    </row>
    <row r="699" spans="1:68" ht="15" customHeight="1">
      <c r="A699" s="87">
        <f>IF(B699&lt;&gt;"",COUNTIF($B$8:B699,"."),"")</f>
      </c>
      <c r="C699" s="513" t="s">
        <v>959</v>
      </c>
      <c r="D699" s="215"/>
      <c r="E699" s="215"/>
      <c r="F699" s="215"/>
      <c r="G699" s="215"/>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357"/>
      <c r="AJ699" s="134"/>
      <c r="AK699" s="513" t="s">
        <v>960</v>
      </c>
      <c r="AL699" s="215"/>
      <c r="AM699" s="215"/>
      <c r="AN699" s="215"/>
      <c r="AO699" s="215"/>
      <c r="AS699" s="236"/>
      <c r="AT699" s="236"/>
      <c r="AU699" s="236"/>
      <c r="AV699" s="236"/>
      <c r="AW699" s="236"/>
      <c r="AX699" s="236"/>
      <c r="AY699" s="236"/>
      <c r="AZ699" s="236"/>
      <c r="BA699" s="236"/>
      <c r="BB699" s="236"/>
      <c r="BC699" s="236"/>
      <c r="BD699" s="236"/>
      <c r="BE699" s="236"/>
      <c r="BF699" s="236"/>
      <c r="BG699" s="236"/>
      <c r="BH699" s="236"/>
      <c r="BI699" s="236"/>
      <c r="BJ699" s="236"/>
      <c r="BK699" s="236"/>
      <c r="BL699" s="236"/>
      <c r="BM699" s="236"/>
      <c r="BN699" s="236"/>
      <c r="BO699" s="236"/>
      <c r="BP699" s="236"/>
    </row>
    <row r="700" spans="1:68" ht="15" customHeight="1">
      <c r="A700" s="87">
        <f>IF(B700&lt;&gt;"",COUNTIF($B$8:B700,"."),"")</f>
      </c>
      <c r="B700" s="138"/>
      <c r="C700" s="514" t="s">
        <v>961</v>
      </c>
      <c r="D700" s="215"/>
      <c r="E700" s="215"/>
      <c r="F700" s="215"/>
      <c r="G700" s="215"/>
      <c r="K700" s="185">
        <v>390000000000</v>
      </c>
      <c r="L700" s="185"/>
      <c r="M700" s="185"/>
      <c r="N700" s="185"/>
      <c r="O700" s="185"/>
      <c r="P700" s="185"/>
      <c r="Q700" s="185">
        <v>0</v>
      </c>
      <c r="R700" s="185"/>
      <c r="S700" s="185"/>
      <c r="T700" s="185"/>
      <c r="U700" s="185"/>
      <c r="V700" s="185"/>
      <c r="W700" s="185"/>
      <c r="X700" s="185"/>
      <c r="Y700" s="185"/>
      <c r="Z700" s="185"/>
      <c r="AA700" s="185"/>
      <c r="AB700" s="185"/>
      <c r="AC700" s="185">
        <f aca="true" t="shared" si="43" ref="AC700:AC709">K700+Q700-W700</f>
        <v>390000000000</v>
      </c>
      <c r="AD700" s="185"/>
      <c r="AE700" s="185"/>
      <c r="AF700" s="185"/>
      <c r="AG700" s="185"/>
      <c r="AH700" s="185"/>
      <c r="AI700" s="87"/>
      <c r="AJ700" s="138"/>
      <c r="AK700" s="515" t="s">
        <v>962</v>
      </c>
      <c r="AL700" s="215"/>
      <c r="AM700" s="215"/>
      <c r="AN700" s="215"/>
      <c r="AO700" s="215"/>
      <c r="AS700" s="185">
        <f aca="true" t="shared" si="44" ref="AS700:AS713">K700</f>
        <v>390000000000</v>
      </c>
      <c r="AT700" s="185"/>
      <c r="AU700" s="185"/>
      <c r="AV700" s="185"/>
      <c r="AW700" s="185"/>
      <c r="AX700" s="185"/>
      <c r="AY700" s="185">
        <f aca="true" t="shared" si="45" ref="AY700:AY713">Q700</f>
        <v>0</v>
      </c>
      <c r="AZ700" s="185"/>
      <c r="BA700" s="185"/>
      <c r="BB700" s="185"/>
      <c r="BC700" s="185"/>
      <c r="BD700" s="185"/>
      <c r="BE700" s="185">
        <f aca="true" t="shared" si="46" ref="BE700:BE713">W700</f>
        <v>0</v>
      </c>
      <c r="BF700" s="185"/>
      <c r="BG700" s="185"/>
      <c r="BH700" s="185"/>
      <c r="BI700" s="185"/>
      <c r="BJ700" s="185"/>
      <c r="BK700" s="185">
        <f aca="true" t="shared" si="47" ref="BK700:BK713">AS700+AY700-BE700</f>
        <v>390000000000</v>
      </c>
      <c r="BL700" s="185"/>
      <c r="BM700" s="185"/>
      <c r="BN700" s="185"/>
      <c r="BO700" s="185"/>
      <c r="BP700" s="185"/>
    </row>
    <row r="701" spans="1:68" ht="15" customHeight="1" hidden="1">
      <c r="A701" s="87">
        <f>IF(B701&lt;&gt;"",COUNTIF($B$8:B701,"."),"")</f>
      </c>
      <c r="B701" s="138"/>
      <c r="C701" s="514" t="s">
        <v>963</v>
      </c>
      <c r="D701" s="215"/>
      <c r="E701" s="215"/>
      <c r="F701" s="215"/>
      <c r="G701" s="215"/>
      <c r="K701" s="185">
        <v>0</v>
      </c>
      <c r="L701" s="185"/>
      <c r="M701" s="185"/>
      <c r="N701" s="185"/>
      <c r="O701" s="185"/>
      <c r="P701" s="185"/>
      <c r="Q701" s="185"/>
      <c r="R701" s="185"/>
      <c r="S701" s="185"/>
      <c r="T701" s="185"/>
      <c r="U701" s="185"/>
      <c r="V701" s="185"/>
      <c r="W701" s="185"/>
      <c r="X701" s="185"/>
      <c r="Y701" s="185"/>
      <c r="Z701" s="185"/>
      <c r="AA701" s="185"/>
      <c r="AB701" s="185"/>
      <c r="AC701" s="185">
        <f t="shared" si="43"/>
        <v>0</v>
      </c>
      <c r="AD701" s="185"/>
      <c r="AE701" s="185"/>
      <c r="AF701" s="185"/>
      <c r="AG701" s="185"/>
      <c r="AH701" s="185"/>
      <c r="AI701" s="87"/>
      <c r="AJ701" s="138"/>
      <c r="AK701" s="515" t="s">
        <v>964</v>
      </c>
      <c r="AL701" s="215"/>
      <c r="AM701" s="215"/>
      <c r="AN701" s="215"/>
      <c r="AO701" s="215"/>
      <c r="AS701" s="185">
        <f t="shared" si="44"/>
        <v>0</v>
      </c>
      <c r="AT701" s="185"/>
      <c r="AU701" s="185"/>
      <c r="AV701" s="185"/>
      <c r="AW701" s="185"/>
      <c r="AX701" s="185"/>
      <c r="AY701" s="185">
        <f t="shared" si="45"/>
        <v>0</v>
      </c>
      <c r="AZ701" s="185"/>
      <c r="BA701" s="185"/>
      <c r="BB701" s="185"/>
      <c r="BC701" s="185"/>
      <c r="BD701" s="185"/>
      <c r="BE701" s="185">
        <f t="shared" si="46"/>
        <v>0</v>
      </c>
      <c r="BF701" s="185"/>
      <c r="BG701" s="185"/>
      <c r="BH701" s="185"/>
      <c r="BI701" s="185"/>
      <c r="BJ701" s="185"/>
      <c r="BK701" s="185">
        <f t="shared" si="47"/>
        <v>0</v>
      </c>
      <c r="BL701" s="185"/>
      <c r="BM701" s="185"/>
      <c r="BN701" s="185"/>
      <c r="BO701" s="185"/>
      <c r="BP701" s="185"/>
    </row>
    <row r="702" spans="1:68" ht="15" customHeight="1" hidden="1">
      <c r="A702" s="87">
        <f>IF(B702&lt;&gt;"",COUNTIF($B$8:B702,"."),"")</f>
      </c>
      <c r="B702" s="138"/>
      <c r="C702" s="514" t="s">
        <v>965</v>
      </c>
      <c r="D702" s="215"/>
      <c r="E702" s="215"/>
      <c r="F702" s="215"/>
      <c r="G702" s="215"/>
      <c r="K702" s="185">
        <v>0</v>
      </c>
      <c r="L702" s="185"/>
      <c r="M702" s="185"/>
      <c r="N702" s="185"/>
      <c r="O702" s="185"/>
      <c r="P702" s="185"/>
      <c r="Q702" s="185"/>
      <c r="R702" s="185"/>
      <c r="S702" s="185"/>
      <c r="T702" s="185"/>
      <c r="U702" s="185"/>
      <c r="V702" s="185"/>
      <c r="W702" s="185"/>
      <c r="X702" s="185"/>
      <c r="Y702" s="185"/>
      <c r="Z702" s="185"/>
      <c r="AA702" s="185"/>
      <c r="AB702" s="185"/>
      <c r="AC702" s="185">
        <f t="shared" si="43"/>
        <v>0</v>
      </c>
      <c r="AD702" s="185"/>
      <c r="AE702" s="185"/>
      <c r="AF702" s="185"/>
      <c r="AG702" s="185"/>
      <c r="AH702" s="185"/>
      <c r="AI702" s="87"/>
      <c r="AJ702" s="138"/>
      <c r="AK702" s="515" t="s">
        <v>966</v>
      </c>
      <c r="AL702" s="215"/>
      <c r="AM702" s="215"/>
      <c r="AN702" s="215"/>
      <c r="AO702" s="215"/>
      <c r="AS702" s="185">
        <f t="shared" si="44"/>
        <v>0</v>
      </c>
      <c r="AT702" s="185"/>
      <c r="AU702" s="185"/>
      <c r="AV702" s="185"/>
      <c r="AW702" s="185"/>
      <c r="AX702" s="185"/>
      <c r="AY702" s="185">
        <f t="shared" si="45"/>
        <v>0</v>
      </c>
      <c r="AZ702" s="185"/>
      <c r="BA702" s="185"/>
      <c r="BB702" s="185"/>
      <c r="BC702" s="185"/>
      <c r="BD702" s="185"/>
      <c r="BE702" s="185">
        <f t="shared" si="46"/>
        <v>0</v>
      </c>
      <c r="BF702" s="185"/>
      <c r="BG702" s="185"/>
      <c r="BH702" s="185"/>
      <c r="BI702" s="185"/>
      <c r="BJ702" s="185"/>
      <c r="BK702" s="185">
        <f t="shared" si="47"/>
        <v>0</v>
      </c>
      <c r="BL702" s="185"/>
      <c r="BM702" s="185"/>
      <c r="BN702" s="185"/>
      <c r="BO702" s="185"/>
      <c r="BP702" s="185"/>
    </row>
    <row r="703" spans="1:68" ht="15" customHeight="1" hidden="1">
      <c r="A703" s="87">
        <f>IF(B703&lt;&gt;"",COUNTIF($B$8:B703,"."),"")</f>
      </c>
      <c r="B703" s="138"/>
      <c r="C703" s="514" t="s">
        <v>967</v>
      </c>
      <c r="D703" s="215"/>
      <c r="E703" s="215"/>
      <c r="F703" s="215"/>
      <c r="G703" s="215"/>
      <c r="K703" s="185">
        <v>0</v>
      </c>
      <c r="L703" s="185"/>
      <c r="M703" s="185"/>
      <c r="N703" s="185"/>
      <c r="O703" s="185"/>
      <c r="P703" s="185"/>
      <c r="Q703" s="185"/>
      <c r="R703" s="185"/>
      <c r="S703" s="185"/>
      <c r="T703" s="185"/>
      <c r="U703" s="185"/>
      <c r="V703" s="185"/>
      <c r="W703" s="185"/>
      <c r="X703" s="185"/>
      <c r="Y703" s="185"/>
      <c r="Z703" s="185"/>
      <c r="AA703" s="185"/>
      <c r="AB703" s="185"/>
      <c r="AC703" s="185">
        <f t="shared" si="43"/>
        <v>0</v>
      </c>
      <c r="AD703" s="185"/>
      <c r="AE703" s="185"/>
      <c r="AF703" s="185"/>
      <c r="AG703" s="185"/>
      <c r="AH703" s="185"/>
      <c r="AI703" s="87"/>
      <c r="AJ703" s="138"/>
      <c r="AK703" s="515" t="s">
        <v>968</v>
      </c>
      <c r="AL703" s="215"/>
      <c r="AM703" s="215"/>
      <c r="AN703" s="215"/>
      <c r="AO703" s="215"/>
      <c r="AS703" s="185">
        <f t="shared" si="44"/>
        <v>0</v>
      </c>
      <c r="AT703" s="185"/>
      <c r="AU703" s="185"/>
      <c r="AV703" s="185"/>
      <c r="AW703" s="185"/>
      <c r="AX703" s="185"/>
      <c r="AY703" s="185">
        <f t="shared" si="45"/>
        <v>0</v>
      </c>
      <c r="AZ703" s="185"/>
      <c r="BA703" s="185"/>
      <c r="BB703" s="185"/>
      <c r="BC703" s="185"/>
      <c r="BD703" s="185"/>
      <c r="BE703" s="185">
        <f t="shared" si="46"/>
        <v>0</v>
      </c>
      <c r="BF703" s="185"/>
      <c r="BG703" s="185"/>
      <c r="BH703" s="185"/>
      <c r="BI703" s="185"/>
      <c r="BJ703" s="185"/>
      <c r="BK703" s="185">
        <f t="shared" si="47"/>
        <v>0</v>
      </c>
      <c r="BL703" s="185"/>
      <c r="BM703" s="185"/>
      <c r="BN703" s="185"/>
      <c r="BO703" s="185"/>
      <c r="BP703" s="185"/>
    </row>
    <row r="704" spans="1:68" ht="15" customHeight="1" hidden="1">
      <c r="A704" s="87">
        <f>IF(B704&lt;&gt;"",COUNTIF($B$8:B704,"."),"")</f>
      </c>
      <c r="B704" s="138"/>
      <c r="C704" s="514" t="s">
        <v>969</v>
      </c>
      <c r="D704" s="215"/>
      <c r="E704" s="215"/>
      <c r="F704" s="215"/>
      <c r="G704" s="215"/>
      <c r="K704" s="185">
        <v>0</v>
      </c>
      <c r="L704" s="185"/>
      <c r="M704" s="185"/>
      <c r="N704" s="185"/>
      <c r="O704" s="185"/>
      <c r="P704" s="185"/>
      <c r="Q704" s="185"/>
      <c r="R704" s="185"/>
      <c r="S704" s="185"/>
      <c r="T704" s="185"/>
      <c r="U704" s="185"/>
      <c r="V704" s="185"/>
      <c r="W704" s="185"/>
      <c r="X704" s="185"/>
      <c r="Y704" s="185"/>
      <c r="Z704" s="185"/>
      <c r="AA704" s="185"/>
      <c r="AB704" s="185"/>
      <c r="AC704" s="185">
        <f t="shared" si="43"/>
        <v>0</v>
      </c>
      <c r="AD704" s="185"/>
      <c r="AE704" s="185"/>
      <c r="AF704" s="185"/>
      <c r="AG704" s="185"/>
      <c r="AH704" s="185"/>
      <c r="AI704" s="87"/>
      <c r="AJ704" s="138"/>
      <c r="AK704" s="515" t="s">
        <v>970</v>
      </c>
      <c r="AL704" s="215"/>
      <c r="AM704" s="215"/>
      <c r="AN704" s="215"/>
      <c r="AO704" s="215"/>
      <c r="AS704" s="185">
        <f t="shared" si="44"/>
        <v>0</v>
      </c>
      <c r="AT704" s="185"/>
      <c r="AU704" s="185"/>
      <c r="AV704" s="185"/>
      <c r="AW704" s="185"/>
      <c r="AX704" s="185"/>
      <c r="AY704" s="185">
        <f t="shared" si="45"/>
        <v>0</v>
      </c>
      <c r="AZ704" s="185"/>
      <c r="BA704" s="185"/>
      <c r="BB704" s="185"/>
      <c r="BC704" s="185"/>
      <c r="BD704" s="185"/>
      <c r="BE704" s="185">
        <f t="shared" si="46"/>
        <v>0</v>
      </c>
      <c r="BF704" s="185"/>
      <c r="BG704" s="185"/>
      <c r="BH704" s="185"/>
      <c r="BI704" s="185"/>
      <c r="BJ704" s="185"/>
      <c r="BK704" s="185">
        <f t="shared" si="47"/>
        <v>0</v>
      </c>
      <c r="BL704" s="185"/>
      <c r="BM704" s="185"/>
      <c r="BN704" s="185"/>
      <c r="BO704" s="185"/>
      <c r="BP704" s="185"/>
    </row>
    <row r="705" spans="1:68" ht="15" customHeight="1" hidden="1">
      <c r="A705" s="87">
        <f>IF(B705&lt;&gt;"",COUNTIF($B$8:B705,"."),"")</f>
      </c>
      <c r="B705" s="138"/>
      <c r="C705" s="514" t="s">
        <v>971</v>
      </c>
      <c r="D705" s="215"/>
      <c r="E705" s="215"/>
      <c r="F705" s="215"/>
      <c r="G705" s="215"/>
      <c r="K705" s="185">
        <v>0</v>
      </c>
      <c r="L705" s="185"/>
      <c r="M705" s="185"/>
      <c r="N705" s="185"/>
      <c r="O705" s="185"/>
      <c r="P705" s="185"/>
      <c r="Q705" s="185"/>
      <c r="R705" s="185"/>
      <c r="S705" s="185"/>
      <c r="T705" s="185"/>
      <c r="U705" s="185"/>
      <c r="V705" s="185"/>
      <c r="W705" s="185"/>
      <c r="X705" s="185"/>
      <c r="Y705" s="185"/>
      <c r="Z705" s="185"/>
      <c r="AA705" s="185"/>
      <c r="AB705" s="185"/>
      <c r="AC705" s="185">
        <f t="shared" si="43"/>
        <v>0</v>
      </c>
      <c r="AD705" s="185"/>
      <c r="AE705" s="185"/>
      <c r="AF705" s="185"/>
      <c r="AG705" s="185"/>
      <c r="AH705" s="185"/>
      <c r="AI705" s="87"/>
      <c r="AJ705" s="138"/>
      <c r="AK705" s="515" t="s">
        <v>972</v>
      </c>
      <c r="AL705" s="215"/>
      <c r="AM705" s="215"/>
      <c r="AN705" s="215"/>
      <c r="AO705" s="215"/>
      <c r="AS705" s="185">
        <f t="shared" si="44"/>
        <v>0</v>
      </c>
      <c r="AT705" s="185"/>
      <c r="AU705" s="185"/>
      <c r="AV705" s="185"/>
      <c r="AW705" s="185"/>
      <c r="AX705" s="185"/>
      <c r="AY705" s="185">
        <f t="shared" si="45"/>
        <v>0</v>
      </c>
      <c r="AZ705" s="185"/>
      <c r="BA705" s="185"/>
      <c r="BB705" s="185"/>
      <c r="BC705" s="185"/>
      <c r="BD705" s="185"/>
      <c r="BE705" s="185">
        <f t="shared" si="46"/>
        <v>0</v>
      </c>
      <c r="BF705" s="185"/>
      <c r="BG705" s="185"/>
      <c r="BH705" s="185"/>
      <c r="BI705" s="185"/>
      <c r="BJ705" s="185"/>
      <c r="BK705" s="185">
        <f t="shared" si="47"/>
        <v>0</v>
      </c>
      <c r="BL705" s="185"/>
      <c r="BM705" s="185"/>
      <c r="BN705" s="185"/>
      <c r="BO705" s="185"/>
      <c r="BP705" s="185"/>
    </row>
    <row r="706" spans="1:68" ht="15" customHeight="1" hidden="1">
      <c r="A706" s="87">
        <f>IF(B706&lt;&gt;"",COUNTIF($B$8:B706,"."),"")</f>
      </c>
      <c r="B706" s="138"/>
      <c r="C706" s="514" t="s">
        <v>973</v>
      </c>
      <c r="D706" s="215"/>
      <c r="E706" s="215"/>
      <c r="F706" s="215"/>
      <c r="G706" s="215"/>
      <c r="K706" s="185">
        <v>0</v>
      </c>
      <c r="L706" s="185"/>
      <c r="M706" s="185"/>
      <c r="N706" s="185"/>
      <c r="O706" s="185"/>
      <c r="P706" s="185"/>
      <c r="Q706" s="185"/>
      <c r="R706" s="185"/>
      <c r="S706" s="185"/>
      <c r="T706" s="185"/>
      <c r="U706" s="185"/>
      <c r="V706" s="185"/>
      <c r="W706" s="185"/>
      <c r="X706" s="185"/>
      <c r="Y706" s="185"/>
      <c r="Z706" s="185"/>
      <c r="AA706" s="185"/>
      <c r="AB706" s="185"/>
      <c r="AC706" s="185">
        <f t="shared" si="43"/>
        <v>0</v>
      </c>
      <c r="AD706" s="185"/>
      <c r="AE706" s="185"/>
      <c r="AF706" s="185"/>
      <c r="AG706" s="185"/>
      <c r="AH706" s="185"/>
      <c r="AI706" s="87"/>
      <c r="AJ706" s="138"/>
      <c r="AK706" s="515" t="s">
        <v>974</v>
      </c>
      <c r="AL706" s="215"/>
      <c r="AM706" s="215"/>
      <c r="AN706" s="215"/>
      <c r="AO706" s="215"/>
      <c r="AS706" s="185">
        <f t="shared" si="44"/>
        <v>0</v>
      </c>
      <c r="AT706" s="185"/>
      <c r="AU706" s="185"/>
      <c r="AV706" s="185"/>
      <c r="AW706" s="185"/>
      <c r="AX706" s="185"/>
      <c r="AY706" s="185">
        <f t="shared" si="45"/>
        <v>0</v>
      </c>
      <c r="AZ706" s="185"/>
      <c r="BA706" s="185"/>
      <c r="BB706" s="185"/>
      <c r="BC706" s="185"/>
      <c r="BD706" s="185"/>
      <c r="BE706" s="185">
        <f t="shared" si="46"/>
        <v>0</v>
      </c>
      <c r="BF706" s="185"/>
      <c r="BG706" s="185"/>
      <c r="BH706" s="185"/>
      <c r="BI706" s="185"/>
      <c r="BJ706" s="185"/>
      <c r="BK706" s="185">
        <f t="shared" si="47"/>
        <v>0</v>
      </c>
      <c r="BL706" s="185"/>
      <c r="BM706" s="185"/>
      <c r="BN706" s="185"/>
      <c r="BO706" s="185"/>
      <c r="BP706" s="185"/>
    </row>
    <row r="707" spans="1:68" ht="15" customHeight="1">
      <c r="A707" s="87">
        <f>IF(B707&lt;&gt;"",COUNTIF($B$8:B707,"."),"")</f>
      </c>
      <c r="B707" s="138"/>
      <c r="C707" s="514" t="s">
        <v>975</v>
      </c>
      <c r="D707" s="215"/>
      <c r="E707" s="215"/>
      <c r="F707" s="215"/>
      <c r="G707" s="215"/>
      <c r="K707" s="185">
        <v>2868000000</v>
      </c>
      <c r="L707" s="185"/>
      <c r="M707" s="185"/>
      <c r="N707" s="185"/>
      <c r="O707" s="185"/>
      <c r="P707" s="185"/>
      <c r="Q707" s="185"/>
      <c r="R707" s="185"/>
      <c r="S707" s="185"/>
      <c r="T707" s="185"/>
      <c r="U707" s="185"/>
      <c r="V707" s="185"/>
      <c r="W707" s="185"/>
      <c r="X707" s="185"/>
      <c r="Y707" s="185"/>
      <c r="Z707" s="185"/>
      <c r="AA707" s="185"/>
      <c r="AB707" s="185"/>
      <c r="AC707" s="185">
        <f t="shared" si="43"/>
        <v>2868000000</v>
      </c>
      <c r="AD707" s="185"/>
      <c r="AE707" s="185"/>
      <c r="AF707" s="185"/>
      <c r="AG707" s="185"/>
      <c r="AH707" s="185"/>
      <c r="AI707" s="87"/>
      <c r="AJ707" s="138"/>
      <c r="AK707" s="515" t="s">
        <v>976</v>
      </c>
      <c r="AL707" s="215"/>
      <c r="AM707" s="215"/>
      <c r="AN707" s="215"/>
      <c r="AO707" s="215"/>
      <c r="AS707" s="185">
        <f t="shared" si="44"/>
        <v>2868000000</v>
      </c>
      <c r="AT707" s="185"/>
      <c r="AU707" s="185"/>
      <c r="AV707" s="185"/>
      <c r="AW707" s="185"/>
      <c r="AX707" s="185"/>
      <c r="AY707" s="185">
        <f t="shared" si="45"/>
        <v>0</v>
      </c>
      <c r="AZ707" s="185"/>
      <c r="BA707" s="185"/>
      <c r="BB707" s="185"/>
      <c r="BC707" s="185"/>
      <c r="BD707" s="185"/>
      <c r="BE707" s="185">
        <f t="shared" si="46"/>
        <v>0</v>
      </c>
      <c r="BF707" s="185"/>
      <c r="BG707" s="185"/>
      <c r="BH707" s="185"/>
      <c r="BI707" s="185"/>
      <c r="BJ707" s="185"/>
      <c r="BK707" s="185">
        <f t="shared" si="47"/>
        <v>2868000000</v>
      </c>
      <c r="BL707" s="185"/>
      <c r="BM707" s="185"/>
      <c r="BN707" s="185"/>
      <c r="BO707" s="185"/>
      <c r="BP707" s="185"/>
    </row>
    <row r="708" spans="1:68" ht="15" customHeight="1">
      <c r="A708" s="87">
        <f>IF(B708&lt;&gt;"",COUNTIF($B$8:B708,"."),"")</f>
      </c>
      <c r="B708" s="138"/>
      <c r="C708" s="514" t="s">
        <v>977</v>
      </c>
      <c r="D708" s="215"/>
      <c r="E708" s="215"/>
      <c r="F708" s="215"/>
      <c r="G708" s="215"/>
      <c r="K708" s="185">
        <v>6000000000</v>
      </c>
      <c r="L708" s="185"/>
      <c r="M708" s="185"/>
      <c r="N708" s="185"/>
      <c r="O708" s="185"/>
      <c r="P708" s="185"/>
      <c r="Q708" s="185">
        <v>0</v>
      </c>
      <c r="R708" s="185"/>
      <c r="S708" s="185"/>
      <c r="T708" s="185"/>
      <c r="U708" s="185"/>
      <c r="V708" s="185"/>
      <c r="W708" s="185"/>
      <c r="X708" s="185"/>
      <c r="Y708" s="185"/>
      <c r="Z708" s="185"/>
      <c r="AA708" s="185"/>
      <c r="AB708" s="185"/>
      <c r="AC708" s="185">
        <f t="shared" si="43"/>
        <v>6000000000</v>
      </c>
      <c r="AD708" s="185"/>
      <c r="AE708" s="185"/>
      <c r="AF708" s="185"/>
      <c r="AG708" s="185"/>
      <c r="AH708" s="185"/>
      <c r="AI708" s="87"/>
      <c r="AJ708" s="138"/>
      <c r="AK708" s="515" t="s">
        <v>978</v>
      </c>
      <c r="AL708" s="215"/>
      <c r="AM708" s="215"/>
      <c r="AN708" s="215"/>
      <c r="AO708" s="215"/>
      <c r="AS708" s="185">
        <f t="shared" si="44"/>
        <v>6000000000</v>
      </c>
      <c r="AT708" s="185"/>
      <c r="AU708" s="185"/>
      <c r="AV708" s="185"/>
      <c r="AW708" s="185"/>
      <c r="AX708" s="185"/>
      <c r="AY708" s="185">
        <f t="shared" si="45"/>
        <v>0</v>
      </c>
      <c r="AZ708" s="185"/>
      <c r="BA708" s="185"/>
      <c r="BB708" s="185"/>
      <c r="BC708" s="185"/>
      <c r="BD708" s="185"/>
      <c r="BE708" s="185">
        <f t="shared" si="46"/>
        <v>0</v>
      </c>
      <c r="BF708" s="185"/>
      <c r="BG708" s="185"/>
      <c r="BH708" s="185"/>
      <c r="BI708" s="185"/>
      <c r="BJ708" s="185"/>
      <c r="BK708" s="185">
        <f t="shared" si="47"/>
        <v>6000000000</v>
      </c>
      <c r="BL708" s="185"/>
      <c r="BM708" s="185"/>
      <c r="BN708" s="185"/>
      <c r="BO708" s="185"/>
      <c r="BP708" s="185"/>
    </row>
    <row r="709" spans="1:68" ht="15" customHeight="1">
      <c r="A709" s="87">
        <f>IF(B709&lt;&gt;"",COUNTIF($B$8:B709,"."),"")</f>
      </c>
      <c r="B709" s="138"/>
      <c r="C709" s="516" t="s">
        <v>979</v>
      </c>
      <c r="D709" s="221"/>
      <c r="E709" s="221"/>
      <c r="F709" s="221"/>
      <c r="G709" s="221"/>
      <c r="H709" s="162"/>
      <c r="I709" s="162"/>
      <c r="J709" s="162"/>
      <c r="K709" s="236">
        <v>-72891408951</v>
      </c>
      <c r="L709" s="236"/>
      <c r="M709" s="236"/>
      <c r="N709" s="236"/>
      <c r="O709" s="236"/>
      <c r="P709" s="236"/>
      <c r="Q709" s="236">
        <f>Q711</f>
        <v>1998418770</v>
      </c>
      <c r="R709" s="236"/>
      <c r="S709" s="236"/>
      <c r="T709" s="236"/>
      <c r="U709" s="236"/>
      <c r="V709" s="236"/>
      <c r="W709" s="236"/>
      <c r="X709" s="236"/>
      <c r="Y709" s="236"/>
      <c r="Z709" s="236"/>
      <c r="AA709" s="236"/>
      <c r="AB709" s="236"/>
      <c r="AC709" s="236">
        <f t="shared" si="43"/>
        <v>-70892990181</v>
      </c>
      <c r="AD709" s="236"/>
      <c r="AE709" s="236"/>
      <c r="AF709" s="236"/>
      <c r="AG709" s="236"/>
      <c r="AH709" s="236"/>
      <c r="AI709" s="87"/>
      <c r="AJ709" s="138"/>
      <c r="AK709" s="515" t="s">
        <v>980</v>
      </c>
      <c r="AL709" s="215"/>
      <c r="AM709" s="215"/>
      <c r="AN709" s="215"/>
      <c r="AO709" s="215"/>
      <c r="AS709" s="517">
        <f t="shared" si="44"/>
        <v>-72891408951</v>
      </c>
      <c r="AT709" s="517"/>
      <c r="AU709" s="517"/>
      <c r="AV709" s="517"/>
      <c r="AW709" s="517"/>
      <c r="AX709" s="517"/>
      <c r="AY709" s="517">
        <f t="shared" si="45"/>
        <v>1998418770</v>
      </c>
      <c r="AZ709" s="517"/>
      <c r="BA709" s="517"/>
      <c r="BB709" s="517"/>
      <c r="BC709" s="517"/>
      <c r="BD709" s="517"/>
      <c r="BE709" s="517">
        <f t="shared" si="46"/>
        <v>0</v>
      </c>
      <c r="BF709" s="517"/>
      <c r="BG709" s="517"/>
      <c r="BH709" s="517"/>
      <c r="BI709" s="517"/>
      <c r="BJ709" s="517"/>
      <c r="BK709" s="185">
        <f t="shared" si="47"/>
        <v>-70892990181</v>
      </c>
      <c r="BL709" s="185"/>
      <c r="BM709" s="185"/>
      <c r="BN709" s="185"/>
      <c r="BO709" s="185"/>
      <c r="BP709" s="185"/>
    </row>
    <row r="710" spans="1:68" ht="15" customHeight="1">
      <c r="A710" s="87">
        <f>IF(B710&lt;&gt;"",COUNTIF($B$8:B710,"."),"")</f>
      </c>
      <c r="B710" s="138"/>
      <c r="C710" s="516" t="s">
        <v>981</v>
      </c>
      <c r="D710" s="221"/>
      <c r="E710" s="221"/>
      <c r="F710" s="221"/>
      <c r="G710" s="221"/>
      <c r="H710" s="162"/>
      <c r="I710" s="162"/>
      <c r="J710" s="162"/>
      <c r="K710" s="236"/>
      <c r="L710" s="236"/>
      <c r="M710" s="236"/>
      <c r="N710" s="236"/>
      <c r="O710" s="236"/>
      <c r="P710" s="236"/>
      <c r="Q710" s="236"/>
      <c r="R710" s="236"/>
      <c r="S710" s="236"/>
      <c r="T710" s="236"/>
      <c r="U710" s="236"/>
      <c r="V710" s="236"/>
      <c r="W710" s="236"/>
      <c r="X710" s="236"/>
      <c r="Y710" s="236"/>
      <c r="Z710" s="236"/>
      <c r="AA710" s="236"/>
      <c r="AB710" s="236"/>
      <c r="AC710" s="236"/>
      <c r="AD710" s="236"/>
      <c r="AE710" s="236"/>
      <c r="AF710" s="236"/>
      <c r="AG710" s="236"/>
      <c r="AH710" s="236"/>
      <c r="AI710" s="87"/>
      <c r="AJ710" s="138"/>
      <c r="AK710" s="515" t="s">
        <v>980</v>
      </c>
      <c r="AL710" s="215"/>
      <c r="AM710" s="215"/>
      <c r="AN710" s="215"/>
      <c r="AO710" s="215"/>
      <c r="AS710" s="517">
        <f t="shared" si="44"/>
        <v>0</v>
      </c>
      <c r="AT710" s="517"/>
      <c r="AU710" s="517"/>
      <c r="AV710" s="517"/>
      <c r="AW710" s="517"/>
      <c r="AX710" s="517"/>
      <c r="AY710" s="517">
        <f t="shared" si="45"/>
        <v>0</v>
      </c>
      <c r="AZ710" s="517"/>
      <c r="BA710" s="517"/>
      <c r="BB710" s="517"/>
      <c r="BC710" s="517"/>
      <c r="BD710" s="517"/>
      <c r="BE710" s="517">
        <f t="shared" si="46"/>
        <v>0</v>
      </c>
      <c r="BF710" s="517"/>
      <c r="BG710" s="517"/>
      <c r="BH710" s="517"/>
      <c r="BI710" s="517"/>
      <c r="BJ710" s="517"/>
      <c r="BK710" s="185">
        <f t="shared" si="47"/>
        <v>0</v>
      </c>
      <c r="BL710" s="185"/>
      <c r="BM710" s="185"/>
      <c r="BN710" s="185"/>
      <c r="BO710" s="185"/>
      <c r="BP710" s="185"/>
    </row>
    <row r="711" spans="1:75" s="149" customFormat="1" ht="15" customHeight="1">
      <c r="A711" s="186">
        <f>IF(B711&lt;&gt;"",COUNTIF($B$8:B711,"."),"")</f>
      </c>
      <c r="B711" s="190"/>
      <c r="C711" s="518" t="s">
        <v>982</v>
      </c>
      <c r="D711" s="242"/>
      <c r="E711" s="242"/>
      <c r="F711" s="242"/>
      <c r="G711" s="242"/>
      <c r="K711" s="197">
        <v>1353018357</v>
      </c>
      <c r="L711" s="197"/>
      <c r="M711" s="197"/>
      <c r="N711" s="197"/>
      <c r="O711" s="197"/>
      <c r="P711" s="197"/>
      <c r="Q711" s="197">
        <v>1998418770</v>
      </c>
      <c r="R711" s="197"/>
      <c r="S711" s="197"/>
      <c r="T711" s="197"/>
      <c r="U711" s="197"/>
      <c r="V711" s="197"/>
      <c r="W711" s="236"/>
      <c r="X711" s="236"/>
      <c r="Y711" s="236"/>
      <c r="Z711" s="236"/>
      <c r="AA711" s="236"/>
      <c r="AB711" s="236"/>
      <c r="AC711" s="197">
        <f>K711+Q711-W711</f>
        <v>3351437127</v>
      </c>
      <c r="AD711" s="197"/>
      <c r="AE711" s="197"/>
      <c r="AF711" s="197"/>
      <c r="AG711" s="197"/>
      <c r="AH711" s="197"/>
      <c r="AI711" s="186"/>
      <c r="AJ711" s="190"/>
      <c r="AK711" s="519" t="s">
        <v>980</v>
      </c>
      <c r="AL711" s="242"/>
      <c r="AM711" s="242"/>
      <c r="AN711" s="242"/>
      <c r="AO711" s="242"/>
      <c r="AS711" s="520">
        <f t="shared" si="44"/>
        <v>1353018357</v>
      </c>
      <c r="AT711" s="520"/>
      <c r="AU711" s="520"/>
      <c r="AV711" s="520"/>
      <c r="AW711" s="520"/>
      <c r="AX711" s="520"/>
      <c r="AY711" s="520">
        <f t="shared" si="45"/>
        <v>1998418770</v>
      </c>
      <c r="AZ711" s="520"/>
      <c r="BA711" s="520"/>
      <c r="BB711" s="520"/>
      <c r="BC711" s="520"/>
      <c r="BD711" s="520"/>
      <c r="BE711" s="520">
        <f t="shared" si="46"/>
        <v>0</v>
      </c>
      <c r="BF711" s="520"/>
      <c r="BG711" s="520"/>
      <c r="BH711" s="520"/>
      <c r="BI711" s="520"/>
      <c r="BJ711" s="520"/>
      <c r="BK711" s="197">
        <f t="shared" si="47"/>
        <v>3351437127</v>
      </c>
      <c r="BL711" s="197"/>
      <c r="BM711" s="197"/>
      <c r="BN711" s="197"/>
      <c r="BO711" s="197"/>
      <c r="BP711" s="197"/>
      <c r="BQ711" s="195"/>
      <c r="BR711" s="194"/>
      <c r="BS711" s="194"/>
      <c r="BT711" s="521"/>
      <c r="BU711" s="415"/>
      <c r="BV711" s="415"/>
      <c r="BW711" s="415"/>
    </row>
    <row r="712" spans="1:75" s="149" customFormat="1" ht="15" customHeight="1" hidden="1">
      <c r="A712" s="186">
        <f>IF(B712&lt;&gt;"",COUNTIF($B$8:B712,"."),"")</f>
      </c>
      <c r="B712" s="190"/>
      <c r="C712" s="518" t="s">
        <v>983</v>
      </c>
      <c r="D712" s="242"/>
      <c r="E712" s="242"/>
      <c r="F712" s="242"/>
      <c r="G712" s="242"/>
      <c r="K712" s="197"/>
      <c r="L712" s="197"/>
      <c r="M712" s="197"/>
      <c r="N712" s="197"/>
      <c r="O712" s="197"/>
      <c r="P712" s="197"/>
      <c r="Q712" s="197"/>
      <c r="R712" s="197"/>
      <c r="S712" s="197"/>
      <c r="T712" s="197"/>
      <c r="U712" s="197"/>
      <c r="V712" s="197"/>
      <c r="W712" s="197"/>
      <c r="X712" s="197"/>
      <c r="Y712" s="197"/>
      <c r="Z712" s="197"/>
      <c r="AA712" s="197"/>
      <c r="AB712" s="197"/>
      <c r="AC712" s="197"/>
      <c r="AD712" s="197"/>
      <c r="AE712" s="197"/>
      <c r="AF712" s="197"/>
      <c r="AG712" s="197"/>
      <c r="AH712" s="197"/>
      <c r="AI712" s="186"/>
      <c r="AJ712" s="190"/>
      <c r="AK712" s="519" t="s">
        <v>980</v>
      </c>
      <c r="AL712" s="242"/>
      <c r="AM712" s="242"/>
      <c r="AN712" s="242"/>
      <c r="AO712" s="242"/>
      <c r="AS712" s="520">
        <f t="shared" si="44"/>
        <v>0</v>
      </c>
      <c r="AT712" s="520"/>
      <c r="AU712" s="520"/>
      <c r="AV712" s="520"/>
      <c r="AW712" s="520"/>
      <c r="AX712" s="520"/>
      <c r="AY712" s="520">
        <f t="shared" si="45"/>
        <v>0</v>
      </c>
      <c r="AZ712" s="520"/>
      <c r="BA712" s="520"/>
      <c r="BB712" s="520"/>
      <c r="BC712" s="520"/>
      <c r="BD712" s="520"/>
      <c r="BE712" s="520">
        <f t="shared" si="46"/>
        <v>0</v>
      </c>
      <c r="BF712" s="520"/>
      <c r="BG712" s="520"/>
      <c r="BH712" s="520"/>
      <c r="BI712" s="520"/>
      <c r="BJ712" s="520"/>
      <c r="BK712" s="197">
        <f t="shared" si="47"/>
        <v>0</v>
      </c>
      <c r="BL712" s="197"/>
      <c r="BM712" s="197"/>
      <c r="BN712" s="197"/>
      <c r="BO712" s="197"/>
      <c r="BP712" s="197"/>
      <c r="BQ712" s="195"/>
      <c r="BR712" s="194"/>
      <c r="BS712" s="194"/>
      <c r="BT712" s="415"/>
      <c r="BU712" s="415"/>
      <c r="BV712" s="415"/>
      <c r="BW712" s="415"/>
    </row>
    <row r="713" spans="1:75" s="149" customFormat="1" ht="15" customHeight="1" hidden="1">
      <c r="A713" s="186">
        <f>IF(B713&lt;&gt;"",COUNTIF($B$8:B713,"."),"")</f>
      </c>
      <c r="B713" s="190"/>
      <c r="C713" s="518" t="s">
        <v>984</v>
      </c>
      <c r="D713" s="242"/>
      <c r="E713" s="242"/>
      <c r="F713" s="242"/>
      <c r="G713" s="242"/>
      <c r="K713" s="522"/>
      <c r="L713" s="522"/>
      <c r="M713" s="522"/>
      <c r="N713" s="522"/>
      <c r="O713" s="522"/>
      <c r="P713" s="522"/>
      <c r="Q713" s="197"/>
      <c r="R713" s="197"/>
      <c r="S713" s="197"/>
      <c r="T713" s="197"/>
      <c r="U713" s="197"/>
      <c r="V713" s="197"/>
      <c r="W713" s="197"/>
      <c r="X713" s="197"/>
      <c r="Y713" s="197"/>
      <c r="Z713" s="197"/>
      <c r="AA713" s="197"/>
      <c r="AB713" s="197"/>
      <c r="AC713" s="197"/>
      <c r="AD713" s="197"/>
      <c r="AE713" s="197"/>
      <c r="AF713" s="197"/>
      <c r="AG713" s="197"/>
      <c r="AH713" s="197"/>
      <c r="AI713" s="186"/>
      <c r="AJ713" s="190"/>
      <c r="AK713" s="519" t="s">
        <v>980</v>
      </c>
      <c r="AL713" s="242"/>
      <c r="AM713" s="242"/>
      <c r="AN713" s="242"/>
      <c r="AO713" s="242"/>
      <c r="AS713" s="520">
        <f t="shared" si="44"/>
        <v>0</v>
      </c>
      <c r="AT713" s="520"/>
      <c r="AU713" s="520"/>
      <c r="AV713" s="520"/>
      <c r="AW713" s="520"/>
      <c r="AX713" s="520"/>
      <c r="AY713" s="520">
        <f t="shared" si="45"/>
        <v>0</v>
      </c>
      <c r="AZ713" s="520"/>
      <c r="BA713" s="520"/>
      <c r="BB713" s="520"/>
      <c r="BC713" s="520"/>
      <c r="BD713" s="520"/>
      <c r="BE713" s="520">
        <f t="shared" si="46"/>
        <v>0</v>
      </c>
      <c r="BF713" s="520"/>
      <c r="BG713" s="520"/>
      <c r="BH713" s="520"/>
      <c r="BI713" s="520"/>
      <c r="BJ713" s="520"/>
      <c r="BK713" s="197">
        <f t="shared" si="47"/>
        <v>0</v>
      </c>
      <c r="BL713" s="197"/>
      <c r="BM713" s="197"/>
      <c r="BN713" s="197"/>
      <c r="BO713" s="197"/>
      <c r="BP713" s="197"/>
      <c r="BQ713" s="195"/>
      <c r="BR713" s="194"/>
      <c r="BS713" s="194"/>
      <c r="BT713" s="415"/>
      <c r="BU713" s="415"/>
      <c r="BV713" s="415"/>
      <c r="BW713" s="415"/>
    </row>
    <row r="714" spans="1:75" s="162" customFormat="1" ht="15" customHeight="1" thickBot="1">
      <c r="A714" s="87">
        <f>IF(B714&lt;&gt;"",COUNTIF($B$8:B714,"."),"")</f>
      </c>
      <c r="B714" s="134"/>
      <c r="C714" s="523" t="s">
        <v>985</v>
      </c>
      <c r="D714" s="524"/>
      <c r="E714" s="506"/>
      <c r="F714" s="506"/>
      <c r="G714" s="506"/>
      <c r="H714" s="506"/>
      <c r="I714" s="506"/>
      <c r="J714" s="506"/>
      <c r="K714" s="200">
        <f>SUM(K700:P709)</f>
        <v>325976591049</v>
      </c>
      <c r="L714" s="200"/>
      <c r="M714" s="200"/>
      <c r="N714" s="200"/>
      <c r="O714" s="200"/>
      <c r="P714" s="200"/>
      <c r="Q714" s="200">
        <f>Q711</f>
        <v>1998418770</v>
      </c>
      <c r="R714" s="200"/>
      <c r="S714" s="200"/>
      <c r="T714" s="200"/>
      <c r="U714" s="200"/>
      <c r="V714" s="200"/>
      <c r="W714" s="200">
        <f>SUM(W700:AB709)</f>
        <v>0</v>
      </c>
      <c r="X714" s="200"/>
      <c r="Y714" s="200"/>
      <c r="Z714" s="200"/>
      <c r="AA714" s="200"/>
      <c r="AB714" s="200"/>
      <c r="AC714" s="200">
        <f>SUM(AC700:AH709)</f>
        <v>327975009819</v>
      </c>
      <c r="AD714" s="200"/>
      <c r="AE714" s="200"/>
      <c r="AF714" s="200"/>
      <c r="AG714" s="200"/>
      <c r="AH714" s="200"/>
      <c r="AI714" s="87"/>
      <c r="AJ714" s="134"/>
      <c r="AK714" s="508" t="s">
        <v>505</v>
      </c>
      <c r="AL714" s="524"/>
      <c r="AM714" s="506"/>
      <c r="AN714" s="506"/>
      <c r="AO714" s="506"/>
      <c r="AP714" s="506"/>
      <c r="AQ714" s="506"/>
      <c r="AR714" s="506"/>
      <c r="AS714" s="200">
        <f>SUM(AS700:AX709)</f>
        <v>325976591049</v>
      </c>
      <c r="AT714" s="200"/>
      <c r="AU714" s="200"/>
      <c r="AV714" s="200"/>
      <c r="AW714" s="200"/>
      <c r="AX714" s="200"/>
      <c r="AY714" s="200">
        <f>SUM(AY700:BD709)</f>
        <v>1998418770</v>
      </c>
      <c r="AZ714" s="200"/>
      <c r="BA714" s="200"/>
      <c r="BB714" s="200"/>
      <c r="BC714" s="200"/>
      <c r="BD714" s="200"/>
      <c r="BE714" s="200">
        <f>SUM(BE700:BJ709)</f>
        <v>0</v>
      </c>
      <c r="BF714" s="200"/>
      <c r="BG714" s="200"/>
      <c r="BH714" s="200"/>
      <c r="BI714" s="200"/>
      <c r="BJ714" s="200"/>
      <c r="BK714" s="200">
        <f>SUM(BK700:BP709)</f>
        <v>327975009819</v>
      </c>
      <c r="BL714" s="200"/>
      <c r="BM714" s="200"/>
      <c r="BN714" s="200"/>
      <c r="BO714" s="200"/>
      <c r="BP714" s="200"/>
      <c r="BQ714" s="137"/>
      <c r="BR714" s="101"/>
      <c r="BS714" s="101"/>
      <c r="BT714" s="137"/>
      <c r="BU714" s="137"/>
      <c r="BV714" s="525"/>
      <c r="BW714" s="137"/>
    </row>
    <row r="715" spans="1:75" s="162" customFormat="1" ht="15" customHeight="1" hidden="1" thickTop="1">
      <c r="A715" s="87">
        <f>IF(B715&lt;&gt;"",COUNTIF($B$8:B715,"."),"")</f>
      </c>
      <c r="B715" s="134"/>
      <c r="C715" s="126"/>
      <c r="D715" s="221"/>
      <c r="E715" s="221"/>
      <c r="F715" s="221"/>
      <c r="G715" s="221"/>
      <c r="H715" s="221"/>
      <c r="I715" s="221"/>
      <c r="J715" s="526"/>
      <c r="K715" s="526"/>
      <c r="L715" s="526"/>
      <c r="M715" s="526"/>
      <c r="N715" s="526"/>
      <c r="O715" s="526"/>
      <c r="V715" s="526"/>
      <c r="W715" s="526"/>
      <c r="X715" s="526"/>
      <c r="Y715" s="526"/>
      <c r="Z715" s="526"/>
      <c r="AA715" s="526"/>
      <c r="AB715" s="526"/>
      <c r="AC715" s="526"/>
      <c r="AD715" s="526"/>
      <c r="AE715" s="526"/>
      <c r="AF715" s="526"/>
      <c r="AG715" s="526"/>
      <c r="AH715" s="526"/>
      <c r="AI715" s="87"/>
      <c r="AJ715" s="100"/>
      <c r="AK715" s="126"/>
      <c r="AL715" s="221"/>
      <c r="AM715" s="221"/>
      <c r="AN715" s="221"/>
      <c r="AO715" s="221"/>
      <c r="AP715" s="221"/>
      <c r="AQ715" s="221"/>
      <c r="AR715" s="526"/>
      <c r="AS715" s="526"/>
      <c r="AT715" s="526"/>
      <c r="AU715" s="526"/>
      <c r="AV715" s="526"/>
      <c r="AW715" s="526"/>
      <c r="BD715" s="526"/>
      <c r="BE715" s="526"/>
      <c r="BF715" s="526"/>
      <c r="BG715" s="526"/>
      <c r="BH715" s="526"/>
      <c r="BI715" s="526"/>
      <c r="BJ715" s="526"/>
      <c r="BK715" s="526"/>
      <c r="BL715" s="526"/>
      <c r="BM715" s="526"/>
      <c r="BN715" s="526"/>
      <c r="BO715" s="526"/>
      <c r="BP715" s="526"/>
      <c r="BQ715" s="526"/>
      <c r="BR715" s="101"/>
      <c r="BS715" s="101"/>
      <c r="BT715" s="137"/>
      <c r="BU715" s="137"/>
      <c r="BV715" s="137"/>
      <c r="BW715" s="137"/>
    </row>
    <row r="716" spans="1:75" s="162" customFormat="1" ht="15" customHeight="1" hidden="1">
      <c r="A716" s="87"/>
      <c r="B716" s="134"/>
      <c r="C716" s="126"/>
      <c r="D716" s="221"/>
      <c r="E716" s="221"/>
      <c r="F716" s="221"/>
      <c r="G716" s="221"/>
      <c r="H716" s="221"/>
      <c r="I716" s="221"/>
      <c r="J716" s="526"/>
      <c r="K716" s="526"/>
      <c r="L716" s="526"/>
      <c r="M716" s="526"/>
      <c r="N716" s="526"/>
      <c r="O716" s="526"/>
      <c r="V716" s="526"/>
      <c r="W716" s="526"/>
      <c r="X716" s="526"/>
      <c r="Y716" s="526"/>
      <c r="Z716" s="526"/>
      <c r="AA716" s="526"/>
      <c r="AB716" s="526"/>
      <c r="AC716" s="526"/>
      <c r="AD716" s="526"/>
      <c r="AE716" s="526"/>
      <c r="AF716" s="526"/>
      <c r="AG716" s="526"/>
      <c r="AH716" s="526"/>
      <c r="AI716" s="87"/>
      <c r="AJ716" s="100"/>
      <c r="AK716" s="126"/>
      <c r="AL716" s="221"/>
      <c r="AM716" s="221"/>
      <c r="AN716" s="221"/>
      <c r="AO716" s="221"/>
      <c r="AP716" s="221"/>
      <c r="AQ716" s="221"/>
      <c r="AR716" s="526"/>
      <c r="AS716" s="526"/>
      <c r="AT716" s="526"/>
      <c r="AU716" s="526"/>
      <c r="AV716" s="526"/>
      <c r="AW716" s="526"/>
      <c r="BD716" s="526"/>
      <c r="BE716" s="526"/>
      <c r="BF716" s="526"/>
      <c r="BG716" s="526"/>
      <c r="BH716" s="526"/>
      <c r="BI716" s="526"/>
      <c r="BJ716" s="526"/>
      <c r="BK716" s="526"/>
      <c r="BL716" s="526"/>
      <c r="BM716" s="526"/>
      <c r="BN716" s="526"/>
      <c r="BO716" s="526"/>
      <c r="BP716" s="526"/>
      <c r="BQ716" s="526"/>
      <c r="BR716" s="101"/>
      <c r="BS716" s="101"/>
      <c r="BT716" s="137"/>
      <c r="BU716" s="137"/>
      <c r="BV716" s="137"/>
      <c r="BW716" s="137"/>
    </row>
    <row r="717" spans="1:75" s="162" customFormat="1" ht="15" customHeight="1" hidden="1">
      <c r="A717" s="87" t="s">
        <v>944</v>
      </c>
      <c r="B717" s="134"/>
      <c r="C717" s="161" t="s">
        <v>986</v>
      </c>
      <c r="D717" s="221"/>
      <c r="E717" s="221"/>
      <c r="F717" s="221"/>
      <c r="G717" s="221"/>
      <c r="H717" s="221"/>
      <c r="I717" s="221"/>
      <c r="J717" s="526"/>
      <c r="K717" s="526"/>
      <c r="L717" s="526"/>
      <c r="M717" s="526"/>
      <c r="N717" s="526"/>
      <c r="O717" s="526"/>
      <c r="P717" s="526"/>
      <c r="Q717" s="526"/>
      <c r="R717" s="526"/>
      <c r="S717" s="526"/>
      <c r="T717" s="526"/>
      <c r="U717" s="526"/>
      <c r="V717" s="526"/>
      <c r="W717" s="526"/>
      <c r="X717" s="526"/>
      <c r="Y717" s="526"/>
      <c r="Z717" s="526"/>
      <c r="AA717" s="526"/>
      <c r="AB717" s="526"/>
      <c r="AC717" s="526"/>
      <c r="AD717" s="526"/>
      <c r="AE717" s="526"/>
      <c r="AF717" s="526"/>
      <c r="AG717" s="526"/>
      <c r="AH717" s="526"/>
      <c r="AI717" s="87" t="str">
        <f>A717</f>
        <v>b)</v>
      </c>
      <c r="AJ717" s="100"/>
      <c r="AK717" s="161" t="s">
        <v>987</v>
      </c>
      <c r="AL717" s="221"/>
      <c r="AM717" s="221"/>
      <c r="AN717" s="221"/>
      <c r="AO717" s="221"/>
      <c r="AP717" s="221"/>
      <c r="AQ717" s="221"/>
      <c r="AR717" s="526"/>
      <c r="AS717" s="526"/>
      <c r="AT717" s="526"/>
      <c r="AU717" s="526"/>
      <c r="AV717" s="526"/>
      <c r="AW717" s="526"/>
      <c r="AX717" s="526"/>
      <c r="AY717" s="526"/>
      <c r="AZ717" s="526"/>
      <c r="BA717" s="526"/>
      <c r="BB717" s="526"/>
      <c r="BC717" s="526"/>
      <c r="BD717" s="526"/>
      <c r="BE717" s="526"/>
      <c r="BF717" s="526"/>
      <c r="BG717" s="526"/>
      <c r="BH717" s="526"/>
      <c r="BI717" s="526"/>
      <c r="BJ717" s="526"/>
      <c r="BK717" s="526"/>
      <c r="BL717" s="526"/>
      <c r="BM717" s="526"/>
      <c r="BN717" s="526"/>
      <c r="BO717" s="526"/>
      <c r="BP717" s="526"/>
      <c r="BQ717" s="526"/>
      <c r="BR717" s="101"/>
      <c r="BS717" s="101"/>
      <c r="BT717" s="137"/>
      <c r="BU717" s="137"/>
      <c r="BV717" s="137"/>
      <c r="BW717" s="137"/>
    </row>
    <row r="718" spans="1:75" s="162" customFormat="1" ht="30" customHeight="1" hidden="1">
      <c r="A718" s="87">
        <f>IF(B718&lt;&gt;"",COUNTIF($B$8:B718,"."),"")</f>
      </c>
      <c r="B718" s="134"/>
      <c r="C718" s="126"/>
      <c r="D718" s="221"/>
      <c r="E718" s="221"/>
      <c r="F718" s="221"/>
      <c r="G718" s="221"/>
      <c r="I718" s="136"/>
      <c r="J718" s="136"/>
      <c r="N718" s="527" t="s">
        <v>988</v>
      </c>
      <c r="O718" s="517"/>
      <c r="P718" s="517"/>
      <c r="R718" s="150" t="s">
        <v>989</v>
      </c>
      <c r="S718" s="150"/>
      <c r="T718" s="150"/>
      <c r="U718" s="150"/>
      <c r="V718" s="150"/>
      <c r="W718" s="150"/>
      <c r="X718" s="136"/>
      <c r="Y718" s="527" t="s">
        <v>988</v>
      </c>
      <c r="Z718" s="517"/>
      <c r="AA718" s="517"/>
      <c r="AB718" s="526"/>
      <c r="AC718" s="150" t="s">
        <v>990</v>
      </c>
      <c r="AD718" s="150"/>
      <c r="AE718" s="150"/>
      <c r="AF718" s="150"/>
      <c r="AG718" s="150"/>
      <c r="AH718" s="150"/>
      <c r="AI718" s="87"/>
      <c r="AJ718" s="100"/>
      <c r="AK718" s="126"/>
      <c r="AL718" s="221"/>
      <c r="AM718" s="221"/>
      <c r="AN718" s="221"/>
      <c r="AO718" s="221"/>
      <c r="AQ718" s="136"/>
      <c r="AR718" s="136"/>
      <c r="AV718" s="517" t="s">
        <v>991</v>
      </c>
      <c r="AW718" s="517"/>
      <c r="AX718" s="517"/>
      <c r="AZ718" s="150" t="s">
        <v>992</v>
      </c>
      <c r="BA718" s="150"/>
      <c r="BB718" s="150"/>
      <c r="BC718" s="150"/>
      <c r="BD718" s="150"/>
      <c r="BE718" s="150"/>
      <c r="BF718" s="136"/>
      <c r="BG718" s="517" t="s">
        <v>991</v>
      </c>
      <c r="BH718" s="517"/>
      <c r="BI718" s="517"/>
      <c r="BJ718" s="526"/>
      <c r="BK718" s="150" t="s">
        <v>993</v>
      </c>
      <c r="BL718" s="150"/>
      <c r="BM718" s="150"/>
      <c r="BN718" s="150"/>
      <c r="BO718" s="150"/>
      <c r="BP718" s="150"/>
      <c r="BQ718" s="526"/>
      <c r="BR718" s="101"/>
      <c r="BS718" s="101"/>
      <c r="BT718" s="137"/>
      <c r="BU718" s="137"/>
      <c r="BV718" s="137"/>
      <c r="BW718" s="137"/>
    </row>
    <row r="719" spans="1:75" s="162" customFormat="1" ht="15" customHeight="1" hidden="1">
      <c r="A719" s="87">
        <f>IF(B719&lt;&gt;"",COUNTIF($B$8:B719,"."),"")</f>
      </c>
      <c r="B719" s="134"/>
      <c r="C719" s="167" t="s">
        <v>994</v>
      </c>
      <c r="D719" s="221"/>
      <c r="E719" s="221"/>
      <c r="F719" s="221"/>
      <c r="G719" s="221"/>
      <c r="I719" s="221"/>
      <c r="J719" s="526"/>
      <c r="N719" s="528">
        <f>R719/R724</f>
        <v>0</v>
      </c>
      <c r="O719" s="528"/>
      <c r="P719" s="528"/>
      <c r="R719" s="185">
        <v>0</v>
      </c>
      <c r="S719" s="185"/>
      <c r="T719" s="185"/>
      <c r="U719" s="185"/>
      <c r="V719" s="185"/>
      <c r="W719" s="185"/>
      <c r="X719" s="526"/>
      <c r="Y719" s="528">
        <f>AC719/AC724</f>
        <v>0</v>
      </c>
      <c r="Z719" s="528"/>
      <c r="AA719" s="528"/>
      <c r="AB719" s="526"/>
      <c r="AC719" s="185">
        <v>0</v>
      </c>
      <c r="AD719" s="185"/>
      <c r="AE719" s="185"/>
      <c r="AF719" s="185"/>
      <c r="AG719" s="185"/>
      <c r="AH719" s="185"/>
      <c r="AI719" s="87"/>
      <c r="AJ719" s="100"/>
      <c r="AK719" s="167" t="s">
        <v>995</v>
      </c>
      <c r="AL719" s="221"/>
      <c r="AM719" s="221"/>
      <c r="AN719" s="221"/>
      <c r="AO719" s="221"/>
      <c r="AQ719" s="221"/>
      <c r="AR719" s="526"/>
      <c r="AV719" s="528">
        <f>N719</f>
        <v>0</v>
      </c>
      <c r="AW719" s="528"/>
      <c r="AX719" s="528"/>
      <c r="AZ719" s="229">
        <f>R719</f>
        <v>0</v>
      </c>
      <c r="BA719" s="229"/>
      <c r="BB719" s="229"/>
      <c r="BC719" s="229"/>
      <c r="BD719" s="229"/>
      <c r="BE719" s="229"/>
      <c r="BF719" s="526"/>
      <c r="BG719" s="528">
        <f>Y719</f>
        <v>0</v>
      </c>
      <c r="BH719" s="528"/>
      <c r="BI719" s="528"/>
      <c r="BJ719" s="526"/>
      <c r="BK719" s="229">
        <f>AC719</f>
        <v>0</v>
      </c>
      <c r="BL719" s="229"/>
      <c r="BM719" s="229"/>
      <c r="BN719" s="229"/>
      <c r="BO719" s="229"/>
      <c r="BP719" s="229"/>
      <c r="BQ719" s="526"/>
      <c r="BR719" s="101"/>
      <c r="BS719" s="101"/>
      <c r="BT719" s="137"/>
      <c r="BU719" s="137"/>
      <c r="BV719" s="137"/>
      <c r="BW719" s="137"/>
    </row>
    <row r="720" spans="1:75" s="162" customFormat="1" ht="15" customHeight="1" hidden="1">
      <c r="A720" s="87">
        <f>IF(B720&lt;&gt;"",COUNTIF($B$8:B720,"."),"")</f>
      </c>
      <c r="B720" s="134"/>
      <c r="C720" s="167" t="s">
        <v>996</v>
      </c>
      <c r="D720" s="221"/>
      <c r="E720" s="221"/>
      <c r="F720" s="221"/>
      <c r="G720" s="221"/>
      <c r="I720" s="221"/>
      <c r="J720" s="526"/>
      <c r="N720" s="528">
        <f>R720/R724</f>
        <v>1</v>
      </c>
      <c r="O720" s="528"/>
      <c r="P720" s="528"/>
      <c r="R720" s="185">
        <f>SUM(R721:R722)</f>
        <v>260000000000</v>
      </c>
      <c r="S720" s="185"/>
      <c r="T720" s="185"/>
      <c r="U720" s="185"/>
      <c r="V720" s="185"/>
      <c r="W720" s="185"/>
      <c r="X720" s="526"/>
      <c r="Y720" s="528">
        <f>AC720/AC724</f>
        <v>1</v>
      </c>
      <c r="Z720" s="528"/>
      <c r="AA720" s="528"/>
      <c r="AB720" s="526"/>
      <c r="AC720" s="185">
        <f>SUM(AC721:AC722)</f>
        <v>260000000000</v>
      </c>
      <c r="AD720" s="185"/>
      <c r="AE720" s="185"/>
      <c r="AF720" s="185"/>
      <c r="AG720" s="185"/>
      <c r="AH720" s="185"/>
      <c r="AI720" s="87"/>
      <c r="AJ720" s="100"/>
      <c r="AK720" s="167" t="s">
        <v>997</v>
      </c>
      <c r="AL720" s="221"/>
      <c r="AM720" s="221"/>
      <c r="AN720" s="221"/>
      <c r="AO720" s="221"/>
      <c r="AQ720" s="221"/>
      <c r="AR720" s="526"/>
      <c r="AV720" s="528">
        <f>N720</f>
        <v>1</v>
      </c>
      <c r="AW720" s="528"/>
      <c r="AX720" s="528"/>
      <c r="AZ720" s="229">
        <f>R720</f>
        <v>260000000000</v>
      </c>
      <c r="BA720" s="229"/>
      <c r="BB720" s="229"/>
      <c r="BC720" s="229"/>
      <c r="BD720" s="229"/>
      <c r="BE720" s="229"/>
      <c r="BF720" s="526"/>
      <c r="BG720" s="528">
        <f>Y720</f>
        <v>1</v>
      </c>
      <c r="BH720" s="528"/>
      <c r="BI720" s="528"/>
      <c r="BJ720" s="526"/>
      <c r="BK720" s="229">
        <f>AC720</f>
        <v>260000000000</v>
      </c>
      <c r="BL720" s="229"/>
      <c r="BM720" s="229"/>
      <c r="BN720" s="229"/>
      <c r="BO720" s="229"/>
      <c r="BP720" s="229"/>
      <c r="BQ720" s="526"/>
      <c r="BR720" s="101"/>
      <c r="BS720" s="101"/>
      <c r="BT720" s="137"/>
      <c r="BU720" s="137"/>
      <c r="BV720" s="137"/>
      <c r="BW720" s="137"/>
    </row>
    <row r="721" spans="1:75" s="149" customFormat="1" ht="15" customHeight="1" hidden="1">
      <c r="A721" s="87">
        <f>IF(B721&lt;&gt;"",COUNTIF($B$8:B721,"."),"")</f>
      </c>
      <c r="B721" s="190"/>
      <c r="D721" s="529" t="s">
        <v>998</v>
      </c>
      <c r="E721" s="242"/>
      <c r="F721" s="242"/>
      <c r="G721" s="242"/>
      <c r="I721" s="242"/>
      <c r="J721" s="530"/>
      <c r="N721" s="531">
        <f>R721/R724</f>
        <v>0.07615384615384616</v>
      </c>
      <c r="O721" s="531"/>
      <c r="P721" s="531"/>
      <c r="R721" s="196">
        <f>AC721</f>
        <v>19800000000</v>
      </c>
      <c r="S721" s="196"/>
      <c r="T721" s="196"/>
      <c r="U721" s="196"/>
      <c r="V721" s="196"/>
      <c r="W721" s="196"/>
      <c r="X721" s="530"/>
      <c r="Y721" s="531">
        <f>AC721/AC724</f>
        <v>0.07615384615384616</v>
      </c>
      <c r="Z721" s="531"/>
      <c r="AA721" s="531"/>
      <c r="AB721" s="530"/>
      <c r="AC721" s="196">
        <v>19800000000</v>
      </c>
      <c r="AD721" s="196"/>
      <c r="AE721" s="196"/>
      <c r="AF721" s="196"/>
      <c r="AG721" s="196"/>
      <c r="AH721" s="196"/>
      <c r="AI721" s="87"/>
      <c r="AJ721" s="100"/>
      <c r="AL721" s="204" t="s">
        <v>999</v>
      </c>
      <c r="AM721" s="242"/>
      <c r="AN721" s="242"/>
      <c r="AO721" s="242"/>
      <c r="AQ721" s="242"/>
      <c r="AR721" s="530"/>
      <c r="AV721" s="528">
        <f>N721</f>
        <v>0.07615384615384616</v>
      </c>
      <c r="AW721" s="528"/>
      <c r="AX721" s="528"/>
      <c r="AZ721" s="196">
        <f>R721</f>
        <v>19800000000</v>
      </c>
      <c r="BA721" s="196"/>
      <c r="BB721" s="196"/>
      <c r="BC721" s="196"/>
      <c r="BD721" s="196"/>
      <c r="BE721" s="196"/>
      <c r="BF721" s="530"/>
      <c r="BG721" s="528">
        <f>Y721</f>
        <v>0.07615384615384616</v>
      </c>
      <c r="BH721" s="528"/>
      <c r="BI721" s="528"/>
      <c r="BJ721" s="530"/>
      <c r="BK721" s="196">
        <f>AC721</f>
        <v>19800000000</v>
      </c>
      <c r="BL721" s="196"/>
      <c r="BM721" s="196"/>
      <c r="BN721" s="196"/>
      <c r="BO721" s="196"/>
      <c r="BP721" s="196"/>
      <c r="BQ721" s="530"/>
      <c r="BR721" s="101"/>
      <c r="BS721" s="101"/>
      <c r="BT721" s="195"/>
      <c r="BU721" s="195"/>
      <c r="BV721" s="195"/>
      <c r="BW721" s="195"/>
    </row>
    <row r="722" spans="1:75" s="149" customFormat="1" ht="15" customHeight="1" hidden="1">
      <c r="A722" s="87">
        <f>IF(B722&lt;&gt;"",COUNTIF($B$8:B722,"."),"")</f>
      </c>
      <c r="B722" s="190"/>
      <c r="D722" s="529" t="s">
        <v>1000</v>
      </c>
      <c r="E722" s="242"/>
      <c r="F722" s="242"/>
      <c r="G722" s="242"/>
      <c r="I722" s="242"/>
      <c r="J722" s="530"/>
      <c r="N722" s="531">
        <f>R722/R724</f>
        <v>0.9238461538461539</v>
      </c>
      <c r="O722" s="531"/>
      <c r="P722" s="531"/>
      <c r="R722" s="196">
        <f>AC722</f>
        <v>240200000000</v>
      </c>
      <c r="S722" s="196"/>
      <c r="T722" s="196"/>
      <c r="U722" s="196"/>
      <c r="V722" s="196"/>
      <c r="W722" s="196"/>
      <c r="X722" s="530"/>
      <c r="Y722" s="531">
        <f>AC722/AC724</f>
        <v>0.9238461538461539</v>
      </c>
      <c r="Z722" s="531"/>
      <c r="AA722" s="531"/>
      <c r="AB722" s="530"/>
      <c r="AC722" s="197">
        <f>'[1]CDKT'!U178-AC721</f>
        <v>240200000000</v>
      </c>
      <c r="AD722" s="197"/>
      <c r="AE722" s="197"/>
      <c r="AF722" s="197"/>
      <c r="AG722" s="197"/>
      <c r="AH722" s="197"/>
      <c r="AI722" s="87"/>
      <c r="AJ722" s="100"/>
      <c r="AL722" s="204" t="s">
        <v>1001</v>
      </c>
      <c r="AM722" s="242"/>
      <c r="AN722" s="242"/>
      <c r="AO722" s="242"/>
      <c r="AQ722" s="242"/>
      <c r="AR722" s="530"/>
      <c r="AV722" s="528">
        <f>N722</f>
        <v>0.9238461538461539</v>
      </c>
      <c r="AW722" s="528"/>
      <c r="AX722" s="528"/>
      <c r="AZ722" s="196">
        <f>R722</f>
        <v>240200000000</v>
      </c>
      <c r="BA722" s="196"/>
      <c r="BB722" s="196"/>
      <c r="BC722" s="196"/>
      <c r="BD722" s="196"/>
      <c r="BE722" s="196"/>
      <c r="BF722" s="530"/>
      <c r="BG722" s="528">
        <f>Y722</f>
        <v>0.9238461538461539</v>
      </c>
      <c r="BH722" s="528"/>
      <c r="BI722" s="528"/>
      <c r="BJ722" s="530"/>
      <c r="BK722" s="196">
        <f>AC722</f>
        <v>240200000000</v>
      </c>
      <c r="BL722" s="196"/>
      <c r="BM722" s="196"/>
      <c r="BN722" s="196"/>
      <c r="BO722" s="196"/>
      <c r="BP722" s="196"/>
      <c r="BQ722" s="530"/>
      <c r="BR722" s="101"/>
      <c r="BS722" s="101"/>
      <c r="BT722" s="195"/>
      <c r="BU722" s="195"/>
      <c r="BV722" s="195"/>
      <c r="BW722" s="195"/>
    </row>
    <row r="723" spans="1:75" s="162" customFormat="1" ht="15" customHeight="1" hidden="1">
      <c r="A723" s="87">
        <f>IF(B723&lt;&gt;"",COUNTIF($B$8:B723,"."),"")</f>
      </c>
      <c r="B723" s="134"/>
      <c r="C723" s="167"/>
      <c r="D723" s="221"/>
      <c r="E723" s="221"/>
      <c r="F723" s="221"/>
      <c r="G723" s="221"/>
      <c r="I723" s="221"/>
      <c r="J723" s="526"/>
      <c r="N723" s="532"/>
      <c r="O723" s="532"/>
      <c r="P723" s="532"/>
      <c r="R723" s="160"/>
      <c r="S723" s="160"/>
      <c r="T723" s="160"/>
      <c r="U723" s="160"/>
      <c r="V723" s="160"/>
      <c r="W723" s="160"/>
      <c r="X723" s="526"/>
      <c r="Y723" s="532"/>
      <c r="Z723" s="532"/>
      <c r="AA723" s="532"/>
      <c r="AB723" s="526"/>
      <c r="AC723" s="533"/>
      <c r="AD723" s="533"/>
      <c r="AE723" s="533"/>
      <c r="AF723" s="533"/>
      <c r="AG723" s="533"/>
      <c r="AH723" s="533"/>
      <c r="AI723" s="87"/>
      <c r="AJ723" s="100"/>
      <c r="AK723" s="167"/>
      <c r="AL723" s="221"/>
      <c r="AM723" s="221"/>
      <c r="AN723" s="221"/>
      <c r="AO723" s="221"/>
      <c r="AQ723" s="221"/>
      <c r="AR723" s="526"/>
      <c r="AV723" s="532"/>
      <c r="AW723" s="532"/>
      <c r="AX723" s="532"/>
      <c r="AZ723" s="160"/>
      <c r="BA723" s="160"/>
      <c r="BB723" s="160"/>
      <c r="BC723" s="160"/>
      <c r="BD723" s="160"/>
      <c r="BE723" s="160"/>
      <c r="BF723" s="526"/>
      <c r="BG723" s="532"/>
      <c r="BH723" s="532"/>
      <c r="BI723" s="532"/>
      <c r="BJ723" s="526"/>
      <c r="BK723" s="160"/>
      <c r="BL723" s="160"/>
      <c r="BM723" s="160"/>
      <c r="BN723" s="160"/>
      <c r="BO723" s="160"/>
      <c r="BP723" s="160"/>
      <c r="BQ723" s="526"/>
      <c r="BR723" s="101"/>
      <c r="BS723" s="101"/>
      <c r="BT723" s="137"/>
      <c r="BU723" s="137"/>
      <c r="BV723" s="137"/>
      <c r="BW723" s="137"/>
    </row>
    <row r="724" spans="1:75" s="162" customFormat="1" ht="15" customHeight="1" hidden="1" thickBot="1">
      <c r="A724" s="87">
        <f>IF(B724&lt;&gt;"",COUNTIF($B$8:B724,"."),"")</f>
      </c>
      <c r="B724" s="134"/>
      <c r="C724" s="161" t="s">
        <v>504</v>
      </c>
      <c r="D724" s="476"/>
      <c r="E724" s="221"/>
      <c r="F724" s="221"/>
      <c r="G724" s="221"/>
      <c r="H724" s="221"/>
      <c r="I724" s="221"/>
      <c r="J724" s="221"/>
      <c r="K724" s="221"/>
      <c r="L724" s="221"/>
      <c r="M724" s="221"/>
      <c r="N724" s="534">
        <v>1</v>
      </c>
      <c r="O724" s="534"/>
      <c r="P724" s="534"/>
      <c r="Q724" s="221"/>
      <c r="R724" s="535">
        <f>SUM(R719,R720)</f>
        <v>260000000000</v>
      </c>
      <c r="S724" s="535"/>
      <c r="T724" s="535"/>
      <c r="U724" s="535"/>
      <c r="V724" s="535"/>
      <c r="W724" s="535"/>
      <c r="X724" s="137"/>
      <c r="Y724" s="534">
        <v>1</v>
      </c>
      <c r="Z724" s="534"/>
      <c r="AA724" s="534"/>
      <c r="AB724" s="137"/>
      <c r="AC724" s="200">
        <f>SUM(AC719,AC720)</f>
        <v>260000000000</v>
      </c>
      <c r="AD724" s="200"/>
      <c r="AE724" s="200"/>
      <c r="AF724" s="200"/>
      <c r="AG724" s="200"/>
      <c r="AH724" s="200"/>
      <c r="AI724" s="87"/>
      <c r="AJ724" s="100"/>
      <c r="AK724" s="161" t="s">
        <v>505</v>
      </c>
      <c r="AL724" s="476"/>
      <c r="AM724" s="221"/>
      <c r="AN724" s="221"/>
      <c r="AO724" s="221"/>
      <c r="AP724" s="221"/>
      <c r="AQ724" s="221"/>
      <c r="AR724" s="221"/>
      <c r="AS724" s="221"/>
      <c r="AT724" s="221"/>
      <c r="AU724" s="221"/>
      <c r="AV724" s="534">
        <f>N724</f>
        <v>1</v>
      </c>
      <c r="AW724" s="534"/>
      <c r="AX724" s="534"/>
      <c r="AY724" s="221"/>
      <c r="AZ724" s="536">
        <f>R724</f>
        <v>260000000000</v>
      </c>
      <c r="BA724" s="536"/>
      <c r="BB724" s="536"/>
      <c r="BC724" s="536"/>
      <c r="BD724" s="536"/>
      <c r="BE724" s="536"/>
      <c r="BF724" s="137"/>
      <c r="BG724" s="534">
        <f>Y724</f>
        <v>1</v>
      </c>
      <c r="BH724" s="534"/>
      <c r="BI724" s="534"/>
      <c r="BJ724" s="137"/>
      <c r="BK724" s="536">
        <f>AC724</f>
        <v>260000000000</v>
      </c>
      <c r="BL724" s="536"/>
      <c r="BM724" s="536"/>
      <c r="BN724" s="536"/>
      <c r="BO724" s="536"/>
      <c r="BP724" s="536"/>
      <c r="BQ724" s="137"/>
      <c r="BR724" s="101"/>
      <c r="BS724" s="101"/>
      <c r="BT724" s="137"/>
      <c r="BU724" s="137"/>
      <c r="BV724" s="137"/>
      <c r="BW724" s="137"/>
    </row>
    <row r="725" spans="1:75" s="162" customFormat="1" ht="15" customHeight="1" hidden="1">
      <c r="A725" s="87">
        <f>IF(B725&lt;&gt;"",COUNTIF($B$8:B725,"."),"")</f>
      </c>
      <c r="B725" s="134"/>
      <c r="C725" s="126"/>
      <c r="D725" s="221"/>
      <c r="E725" s="221"/>
      <c r="F725" s="221"/>
      <c r="G725" s="221"/>
      <c r="H725" s="221"/>
      <c r="I725" s="221"/>
      <c r="J725" s="526"/>
      <c r="K725" s="526"/>
      <c r="L725" s="526"/>
      <c r="M725" s="526"/>
      <c r="N725" s="526"/>
      <c r="O725" s="526"/>
      <c r="P725" s="526"/>
      <c r="Q725" s="526"/>
      <c r="R725" s="526"/>
      <c r="S725" s="526"/>
      <c r="T725" s="526"/>
      <c r="U725" s="526"/>
      <c r="V725" s="526"/>
      <c r="W725" s="526"/>
      <c r="X725" s="526"/>
      <c r="Y725" s="526"/>
      <c r="Z725" s="526"/>
      <c r="AA725" s="526"/>
      <c r="AB725" s="526"/>
      <c r="AC725" s="526"/>
      <c r="AD725" s="526"/>
      <c r="AE725" s="526"/>
      <c r="AF725" s="526"/>
      <c r="AG725" s="526"/>
      <c r="AH725" s="526"/>
      <c r="AI725" s="87"/>
      <c r="AJ725" s="100"/>
      <c r="AK725" s="126"/>
      <c r="AL725" s="221"/>
      <c r="AM725" s="221"/>
      <c r="AN725" s="221"/>
      <c r="AO725" s="221"/>
      <c r="AP725" s="221"/>
      <c r="AQ725" s="221"/>
      <c r="AR725" s="526"/>
      <c r="AS725" s="526"/>
      <c r="AT725" s="526"/>
      <c r="AU725" s="526"/>
      <c r="AV725" s="526"/>
      <c r="AW725" s="526"/>
      <c r="AX725" s="526"/>
      <c r="AY725" s="526"/>
      <c r="AZ725" s="526"/>
      <c r="BA725" s="526"/>
      <c r="BB725" s="526"/>
      <c r="BC725" s="526"/>
      <c r="BD725" s="526"/>
      <c r="BE725" s="526"/>
      <c r="BF725" s="526"/>
      <c r="BG725" s="526"/>
      <c r="BH725" s="526"/>
      <c r="BI725" s="526"/>
      <c r="BJ725" s="526"/>
      <c r="BK725" s="526"/>
      <c r="BL725" s="526"/>
      <c r="BM725" s="526"/>
      <c r="BN725" s="526"/>
      <c r="BO725" s="526"/>
      <c r="BP725" s="526"/>
      <c r="BQ725" s="526"/>
      <c r="BR725" s="101"/>
      <c r="BS725" s="101"/>
      <c r="BT725" s="137"/>
      <c r="BU725" s="137"/>
      <c r="BV725" s="137"/>
      <c r="BW725" s="137"/>
    </row>
    <row r="726" spans="1:74" s="162" customFormat="1" ht="15" customHeight="1" hidden="1">
      <c r="A726" s="87" t="s">
        <v>1002</v>
      </c>
      <c r="B726" s="134"/>
      <c r="C726" s="161" t="s">
        <v>1003</v>
      </c>
      <c r="D726" s="476"/>
      <c r="E726" s="221"/>
      <c r="F726" s="221"/>
      <c r="G726" s="221"/>
      <c r="H726" s="221"/>
      <c r="I726" s="221"/>
      <c r="J726" s="221"/>
      <c r="K726" s="477"/>
      <c r="L726" s="477"/>
      <c r="M726" s="477"/>
      <c r="N726" s="477"/>
      <c r="O726" s="477"/>
      <c r="P726" s="477"/>
      <c r="Q726" s="477"/>
      <c r="R726" s="477"/>
      <c r="S726" s="477"/>
      <c r="T726" s="477"/>
      <c r="U726" s="137"/>
      <c r="V726" s="137"/>
      <c r="W726" s="137"/>
      <c r="X726" s="137"/>
      <c r="Y726" s="137"/>
      <c r="Z726" s="137"/>
      <c r="AA726" s="137"/>
      <c r="AB726" s="137"/>
      <c r="AC726" s="137"/>
      <c r="AD726" s="137"/>
      <c r="AE726" s="137"/>
      <c r="AF726" s="137"/>
      <c r="AG726" s="137"/>
      <c r="AH726" s="137"/>
      <c r="AI726" s="87" t="str">
        <f>A726</f>
        <v>c)</v>
      </c>
      <c r="AJ726" s="100"/>
      <c r="AK726" s="161" t="s">
        <v>1004</v>
      </c>
      <c r="AL726" s="476"/>
      <c r="AM726" s="221"/>
      <c r="AN726" s="221"/>
      <c r="AO726" s="221"/>
      <c r="AP726" s="221"/>
      <c r="AQ726" s="221"/>
      <c r="AR726" s="221"/>
      <c r="AS726" s="477"/>
      <c r="AT726" s="477"/>
      <c r="AU726" s="477"/>
      <c r="AV726" s="477"/>
      <c r="AW726" s="477"/>
      <c r="AX726" s="477"/>
      <c r="AY726" s="477"/>
      <c r="AZ726" s="477"/>
      <c r="BA726" s="477"/>
      <c r="BB726" s="477"/>
      <c r="BC726" s="137"/>
      <c r="BD726" s="137"/>
      <c r="BE726" s="137"/>
      <c r="BF726" s="137"/>
      <c r="BG726" s="137"/>
      <c r="BH726" s="137"/>
      <c r="BI726" s="137"/>
      <c r="BJ726" s="137"/>
      <c r="BK726" s="137"/>
      <c r="BL726" s="137"/>
      <c r="BM726" s="137"/>
      <c r="BN726" s="137"/>
      <c r="BO726" s="137"/>
      <c r="BP726" s="137"/>
      <c r="BQ726" s="137"/>
      <c r="BR726" s="101"/>
      <c r="BS726" s="101"/>
      <c r="BT726" s="137"/>
      <c r="BU726" s="137"/>
      <c r="BV726" s="137"/>
    </row>
    <row r="727" spans="1:75" ht="32.25" customHeight="1" hidden="1">
      <c r="A727" s="87">
        <f>IF(B727&lt;&gt;"",COUNTIF($B$8:B727,"."),"")</f>
      </c>
      <c r="B727" s="138"/>
      <c r="C727" s="167"/>
      <c r="D727" s="223"/>
      <c r="E727" s="215"/>
      <c r="F727" s="215"/>
      <c r="G727" s="215"/>
      <c r="H727" s="215"/>
      <c r="I727" s="215"/>
      <c r="J727" s="215"/>
      <c r="K727" s="224"/>
      <c r="L727" s="224"/>
      <c r="S727" s="224"/>
      <c r="T727" s="224"/>
      <c r="V727" s="150" t="s">
        <v>1005</v>
      </c>
      <c r="W727" s="150"/>
      <c r="X727" s="150"/>
      <c r="Y727" s="150"/>
      <c r="Z727" s="150"/>
      <c r="AA727" s="150"/>
      <c r="AB727" s="135"/>
      <c r="AC727" s="150" t="s">
        <v>1006</v>
      </c>
      <c r="AD727" s="150"/>
      <c r="AE727" s="150"/>
      <c r="AF727" s="150"/>
      <c r="AG727" s="150"/>
      <c r="AH727" s="150"/>
      <c r="AI727" s="87"/>
      <c r="AJ727" s="100"/>
      <c r="AK727" s="167"/>
      <c r="AL727" s="223"/>
      <c r="AM727" s="215"/>
      <c r="AN727" s="215"/>
      <c r="AO727" s="215"/>
      <c r="AP727" s="215"/>
      <c r="AQ727" s="215"/>
      <c r="AR727" s="215"/>
      <c r="AS727" s="224"/>
      <c r="AT727" s="224"/>
      <c r="BA727" s="224"/>
      <c r="BB727" s="224"/>
      <c r="BD727" s="150" t="s">
        <v>1007</v>
      </c>
      <c r="BE727" s="150"/>
      <c r="BF727" s="150"/>
      <c r="BG727" s="150"/>
      <c r="BH727" s="150"/>
      <c r="BI727" s="150"/>
      <c r="BJ727" s="135"/>
      <c r="BK727" s="150" t="s">
        <v>1008</v>
      </c>
      <c r="BL727" s="150"/>
      <c r="BM727" s="150"/>
      <c r="BN727" s="150"/>
      <c r="BO727" s="150"/>
      <c r="BP727" s="150"/>
      <c r="BQ727" s="475"/>
      <c r="BW727" s="135"/>
    </row>
    <row r="728" spans="1:75" s="162" customFormat="1" ht="15" customHeight="1" hidden="1">
      <c r="A728" s="140">
        <f>IF(B728&lt;&gt;"",COUNTIF($B$8:B728,"."),"")</f>
      </c>
      <c r="B728" s="138"/>
      <c r="C728" s="131" t="s">
        <v>961</v>
      </c>
      <c r="D728" s="223"/>
      <c r="E728" s="215"/>
      <c r="F728" s="215"/>
      <c r="G728" s="215"/>
      <c r="H728" s="215"/>
      <c r="I728" s="215"/>
      <c r="J728" s="224"/>
      <c r="K728" s="224"/>
      <c r="L728" s="224"/>
      <c r="M728" s="224"/>
      <c r="N728" s="224"/>
      <c r="O728" s="224"/>
      <c r="P728" s="224"/>
      <c r="Q728" s="224"/>
      <c r="R728" s="224"/>
      <c r="S728" s="224"/>
      <c r="T728" s="224"/>
      <c r="U728" s="224"/>
      <c r="V728" s="157">
        <f>V732</f>
        <v>260000000000</v>
      </c>
      <c r="W728" s="157"/>
      <c r="X728" s="157"/>
      <c r="Y728" s="157"/>
      <c r="Z728" s="157"/>
      <c r="AA728" s="157"/>
      <c r="AB728" s="136"/>
      <c r="AC728" s="157">
        <f>AC732</f>
        <v>260000000000</v>
      </c>
      <c r="AD728" s="157"/>
      <c r="AE728" s="157"/>
      <c r="AF728" s="157"/>
      <c r="AG728" s="157"/>
      <c r="AH728" s="157"/>
      <c r="AI728" s="140"/>
      <c r="AJ728" s="166"/>
      <c r="AK728" s="131" t="s">
        <v>1009</v>
      </c>
      <c r="AL728" s="223"/>
      <c r="AM728" s="215"/>
      <c r="AN728" s="215"/>
      <c r="AO728" s="215"/>
      <c r="AP728" s="215"/>
      <c r="AQ728" s="215"/>
      <c r="AR728" s="224"/>
      <c r="AS728" s="224"/>
      <c r="AT728" s="224"/>
      <c r="AU728" s="224"/>
      <c r="AV728" s="224"/>
      <c r="AW728" s="224"/>
      <c r="AX728" s="224"/>
      <c r="AY728" s="224"/>
      <c r="AZ728" s="224"/>
      <c r="BA728" s="224"/>
      <c r="BB728" s="224"/>
      <c r="BC728" s="224"/>
      <c r="BD728" s="157">
        <f>V728</f>
        <v>260000000000</v>
      </c>
      <c r="BE728" s="157"/>
      <c r="BF728" s="157"/>
      <c r="BG728" s="157"/>
      <c r="BH728" s="157"/>
      <c r="BI728" s="157"/>
      <c r="BJ728" s="136"/>
      <c r="BK728" s="157">
        <f>AC728</f>
        <v>260000000000</v>
      </c>
      <c r="BL728" s="157"/>
      <c r="BM728" s="157"/>
      <c r="BN728" s="157"/>
      <c r="BO728" s="157"/>
      <c r="BP728" s="157"/>
      <c r="BQ728" s="136"/>
      <c r="BR728" s="101"/>
      <c r="BS728" s="101"/>
      <c r="BT728" s="137"/>
      <c r="BU728" s="137"/>
      <c r="BV728" s="137"/>
      <c r="BW728" s="137"/>
    </row>
    <row r="729" spans="1:74" s="149" customFormat="1" ht="15" customHeight="1" hidden="1">
      <c r="A729" s="186">
        <f>IF(B729&lt;&gt;"",COUNTIF($B$8:B729,"."),"")</f>
      </c>
      <c r="B729" s="190"/>
      <c r="C729" s="190"/>
      <c r="D729" s="529" t="s">
        <v>1010</v>
      </c>
      <c r="E729" s="242"/>
      <c r="F729" s="242"/>
      <c r="G729" s="242"/>
      <c r="H729" s="242"/>
      <c r="I729" s="242"/>
      <c r="J729" s="242"/>
      <c r="K729" s="224"/>
      <c r="L729" s="224"/>
      <c r="S729" s="224"/>
      <c r="T729" s="224"/>
      <c r="V729" s="197">
        <f>AC732</f>
        <v>260000000000</v>
      </c>
      <c r="W729" s="197"/>
      <c r="X729" s="197"/>
      <c r="Y729" s="197"/>
      <c r="Z729" s="197"/>
      <c r="AA729" s="197"/>
      <c r="AC729" s="197">
        <v>260000000000</v>
      </c>
      <c r="AD729" s="197"/>
      <c r="AE729" s="197"/>
      <c r="AF729" s="197"/>
      <c r="AG729" s="197"/>
      <c r="AH729" s="197"/>
      <c r="AI729" s="186"/>
      <c r="AJ729" s="193"/>
      <c r="AL729" s="529" t="s">
        <v>1011</v>
      </c>
      <c r="AM729" s="242"/>
      <c r="AN729" s="242"/>
      <c r="AO729" s="242"/>
      <c r="AP729" s="242"/>
      <c r="AQ729" s="242"/>
      <c r="AR729" s="242"/>
      <c r="AS729" s="224"/>
      <c r="AT729" s="224"/>
      <c r="BA729" s="224"/>
      <c r="BB729" s="224"/>
      <c r="BD729" s="197">
        <f>V729</f>
        <v>260000000000</v>
      </c>
      <c r="BE729" s="197"/>
      <c r="BF729" s="197"/>
      <c r="BG729" s="197"/>
      <c r="BH729" s="197"/>
      <c r="BI729" s="197"/>
      <c r="BK729" s="197">
        <f>AC729</f>
        <v>260000000000</v>
      </c>
      <c r="BL729" s="197"/>
      <c r="BM729" s="197"/>
      <c r="BN729" s="197"/>
      <c r="BO729" s="197"/>
      <c r="BP729" s="197"/>
      <c r="BQ729" s="192"/>
      <c r="BR729" s="101"/>
      <c r="BS729" s="101"/>
      <c r="BT729" s="415"/>
      <c r="BU729" s="415"/>
      <c r="BV729" s="415"/>
    </row>
    <row r="730" spans="1:74" s="149" customFormat="1" ht="15" customHeight="1" hidden="1">
      <c r="A730" s="186">
        <f>IF(B730&lt;&gt;"",COUNTIF($B$8:B730,"."),"")</f>
      </c>
      <c r="B730" s="190"/>
      <c r="D730" s="529" t="s">
        <v>1012</v>
      </c>
      <c r="E730" s="242"/>
      <c r="F730" s="242"/>
      <c r="G730" s="242"/>
      <c r="H730" s="242"/>
      <c r="I730" s="242"/>
      <c r="J730" s="242"/>
      <c r="K730" s="224"/>
      <c r="L730" s="224"/>
      <c r="S730" s="224"/>
      <c r="T730" s="224"/>
      <c r="V730" s="197"/>
      <c r="W730" s="197"/>
      <c r="X730" s="197"/>
      <c r="Y730" s="197"/>
      <c r="Z730" s="197"/>
      <c r="AA730" s="197"/>
      <c r="AC730" s="197"/>
      <c r="AD730" s="197"/>
      <c r="AE730" s="197"/>
      <c r="AF730" s="197"/>
      <c r="AG730" s="197"/>
      <c r="AH730" s="197"/>
      <c r="AI730" s="186"/>
      <c r="AJ730" s="193"/>
      <c r="AL730" s="529" t="s">
        <v>1013</v>
      </c>
      <c r="AM730" s="242"/>
      <c r="AN730" s="242"/>
      <c r="AO730" s="242"/>
      <c r="AP730" s="242"/>
      <c r="AQ730" s="242"/>
      <c r="AR730" s="242"/>
      <c r="AS730" s="224"/>
      <c r="AT730" s="224"/>
      <c r="BA730" s="224"/>
      <c r="BB730" s="224"/>
      <c r="BD730" s="197">
        <f>V730</f>
        <v>0</v>
      </c>
      <c r="BE730" s="197"/>
      <c r="BF730" s="197"/>
      <c r="BG730" s="197"/>
      <c r="BH730" s="197"/>
      <c r="BI730" s="197"/>
      <c r="BK730" s="197">
        <f>AC730</f>
        <v>0</v>
      </c>
      <c r="BL730" s="197"/>
      <c r="BM730" s="197"/>
      <c r="BN730" s="197"/>
      <c r="BO730" s="197"/>
      <c r="BP730" s="197"/>
      <c r="BQ730" s="192"/>
      <c r="BR730" s="101"/>
      <c r="BS730" s="101"/>
      <c r="BT730" s="415"/>
      <c r="BU730" s="415"/>
      <c r="BV730" s="415"/>
    </row>
    <row r="731" spans="1:74" s="149" customFormat="1" ht="15" customHeight="1" hidden="1">
      <c r="A731" s="186">
        <f>IF(B731&lt;&gt;"",COUNTIF($B$8:B731,"."),"")</f>
      </c>
      <c r="B731" s="190"/>
      <c r="D731" s="529" t="s">
        <v>1014</v>
      </c>
      <c r="E731" s="242"/>
      <c r="F731" s="242"/>
      <c r="G731" s="242"/>
      <c r="H731" s="242"/>
      <c r="I731" s="242"/>
      <c r="J731" s="242"/>
      <c r="K731" s="224"/>
      <c r="L731" s="224"/>
      <c r="S731" s="224"/>
      <c r="T731" s="224"/>
      <c r="V731" s="197">
        <v>0</v>
      </c>
      <c r="W731" s="197"/>
      <c r="X731" s="197"/>
      <c r="Y731" s="197"/>
      <c r="Z731" s="197"/>
      <c r="AA731" s="197"/>
      <c r="AC731" s="197">
        <v>0</v>
      </c>
      <c r="AD731" s="197"/>
      <c r="AE731" s="197"/>
      <c r="AF731" s="197"/>
      <c r="AG731" s="197"/>
      <c r="AH731" s="197"/>
      <c r="AI731" s="186"/>
      <c r="AJ731" s="193"/>
      <c r="AL731" s="529" t="s">
        <v>1015</v>
      </c>
      <c r="AM731" s="242"/>
      <c r="AN731" s="242"/>
      <c r="AO731" s="242"/>
      <c r="AP731" s="242"/>
      <c r="AQ731" s="242"/>
      <c r="AR731" s="242"/>
      <c r="AS731" s="224"/>
      <c r="AT731" s="224"/>
      <c r="BA731" s="224"/>
      <c r="BB731" s="224"/>
      <c r="BD731" s="197">
        <f>V731</f>
        <v>0</v>
      </c>
      <c r="BE731" s="197"/>
      <c r="BF731" s="197"/>
      <c r="BG731" s="197"/>
      <c r="BH731" s="197"/>
      <c r="BI731" s="197"/>
      <c r="BK731" s="197">
        <f>AC731</f>
        <v>0</v>
      </c>
      <c r="BL731" s="197"/>
      <c r="BM731" s="197"/>
      <c r="BN731" s="197"/>
      <c r="BO731" s="197"/>
      <c r="BP731" s="197"/>
      <c r="BQ731" s="192"/>
      <c r="BR731" s="101"/>
      <c r="BS731" s="101"/>
      <c r="BT731" s="415"/>
      <c r="BU731" s="415"/>
      <c r="BV731" s="415"/>
    </row>
    <row r="732" spans="1:74" s="149" customFormat="1" ht="15" customHeight="1" hidden="1">
      <c r="A732" s="186">
        <f>IF(B732&lt;&gt;"",COUNTIF($B$8:B732,"."),"")</f>
      </c>
      <c r="B732" s="190"/>
      <c r="C732" s="190"/>
      <c r="D732" s="529" t="s">
        <v>1016</v>
      </c>
      <c r="E732" s="242"/>
      <c r="F732" s="242"/>
      <c r="G732" s="242"/>
      <c r="H732" s="242"/>
      <c r="I732" s="242"/>
      <c r="J732" s="242"/>
      <c r="K732" s="224"/>
      <c r="L732" s="224"/>
      <c r="S732" s="224"/>
      <c r="T732" s="224"/>
      <c r="V732" s="197">
        <f>V729+V730-V731</f>
        <v>260000000000</v>
      </c>
      <c r="W732" s="197"/>
      <c r="X732" s="197"/>
      <c r="Y732" s="197"/>
      <c r="Z732" s="197"/>
      <c r="AA732" s="197"/>
      <c r="AC732" s="197">
        <f>AC729+AC730-AC731</f>
        <v>260000000000</v>
      </c>
      <c r="AD732" s="197"/>
      <c r="AE732" s="197"/>
      <c r="AF732" s="197"/>
      <c r="AG732" s="197"/>
      <c r="AH732" s="197"/>
      <c r="AI732" s="186"/>
      <c r="AJ732" s="193"/>
      <c r="AL732" s="529" t="s">
        <v>1017</v>
      </c>
      <c r="AM732" s="242"/>
      <c r="AN732" s="242"/>
      <c r="AO732" s="242"/>
      <c r="AP732" s="242"/>
      <c r="AQ732" s="242"/>
      <c r="AR732" s="242"/>
      <c r="AS732" s="224"/>
      <c r="AT732" s="224"/>
      <c r="BA732" s="224"/>
      <c r="BB732" s="224"/>
      <c r="BD732" s="197">
        <f>V732</f>
        <v>260000000000</v>
      </c>
      <c r="BE732" s="197"/>
      <c r="BF732" s="197"/>
      <c r="BG732" s="197"/>
      <c r="BH732" s="197"/>
      <c r="BI732" s="197"/>
      <c r="BK732" s="197">
        <f>AC732</f>
        <v>260000000000</v>
      </c>
      <c r="BL732" s="197"/>
      <c r="BM732" s="197"/>
      <c r="BN732" s="197"/>
      <c r="BO732" s="197"/>
      <c r="BP732" s="197"/>
      <c r="BQ732" s="192"/>
      <c r="BR732" s="101"/>
      <c r="BS732" s="101"/>
      <c r="BT732" s="415"/>
      <c r="BU732" s="415"/>
      <c r="BV732" s="415"/>
    </row>
    <row r="733" spans="1:75" ht="15" customHeight="1" hidden="1" outlineLevel="1" thickTop="1">
      <c r="A733" s="87">
        <f>IF(B733&lt;&gt;"",COUNTIF($B$8:B733,"."),"")</f>
      </c>
      <c r="B733" s="138"/>
      <c r="C733" s="167" t="s">
        <v>1018</v>
      </c>
      <c r="D733" s="223"/>
      <c r="E733" s="215"/>
      <c r="F733" s="215"/>
      <c r="G733" s="215"/>
      <c r="H733" s="215"/>
      <c r="I733" s="215"/>
      <c r="J733" s="215"/>
      <c r="K733" s="224"/>
      <c r="L733" s="224"/>
      <c r="S733" s="224"/>
      <c r="T733" s="224"/>
      <c r="V733" s="185">
        <f>SUM(V734:AA735)</f>
        <v>0</v>
      </c>
      <c r="W733" s="185"/>
      <c r="X733" s="185"/>
      <c r="Y733" s="185"/>
      <c r="Z733" s="185"/>
      <c r="AA733" s="185"/>
      <c r="AB733" s="135"/>
      <c r="AC733" s="185">
        <f>SUM(AC734:AH735)</f>
        <v>0</v>
      </c>
      <c r="AD733" s="185"/>
      <c r="AE733" s="185"/>
      <c r="AF733" s="185"/>
      <c r="AG733" s="185"/>
      <c r="AH733" s="185"/>
      <c r="AI733" s="87"/>
      <c r="AJ733" s="100"/>
      <c r="AK733" s="167" t="s">
        <v>1019</v>
      </c>
      <c r="AL733" s="223"/>
      <c r="AM733" s="215"/>
      <c r="AN733" s="215"/>
      <c r="AO733" s="215"/>
      <c r="AP733" s="215"/>
      <c r="AQ733" s="215"/>
      <c r="AR733" s="215"/>
      <c r="AS733" s="224"/>
      <c r="AT733" s="224"/>
      <c r="BA733" s="224"/>
      <c r="BB733" s="224"/>
      <c r="BD733" s="185">
        <f>SUM(BD734:BI735)</f>
        <v>0</v>
      </c>
      <c r="BE733" s="185"/>
      <c r="BF733" s="185"/>
      <c r="BG733" s="185"/>
      <c r="BH733" s="185"/>
      <c r="BI733" s="185"/>
      <c r="BJ733" s="135"/>
      <c r="BK733" s="185">
        <f>SUM(BK734:BP735)</f>
        <v>0</v>
      </c>
      <c r="BL733" s="185"/>
      <c r="BM733" s="185"/>
      <c r="BN733" s="185"/>
      <c r="BO733" s="185"/>
      <c r="BP733" s="185"/>
      <c r="BQ733" s="143"/>
      <c r="BW733" s="135"/>
    </row>
    <row r="734" spans="1:75" ht="15" customHeight="1" hidden="1" outlineLevel="1">
      <c r="A734" s="87">
        <f>IF(B734&lt;&gt;"",COUNTIF($B$8:B734,"."),"")</f>
      </c>
      <c r="B734" s="138"/>
      <c r="C734" s="167"/>
      <c r="D734" s="537" t="s">
        <v>1020</v>
      </c>
      <c r="E734" s="215"/>
      <c r="F734" s="215"/>
      <c r="G734" s="215"/>
      <c r="H734" s="215"/>
      <c r="I734" s="215"/>
      <c r="J734" s="215"/>
      <c r="K734" s="224"/>
      <c r="L734" s="224"/>
      <c r="M734" s="224"/>
      <c r="N734" s="224"/>
      <c r="O734" s="224"/>
      <c r="P734" s="224"/>
      <c r="Q734" s="224"/>
      <c r="R734" s="224"/>
      <c r="S734" s="224"/>
      <c r="T734" s="224"/>
      <c r="U734" s="538"/>
      <c r="V734" s="197">
        <v>0</v>
      </c>
      <c r="W734" s="197"/>
      <c r="X734" s="197"/>
      <c r="Y734" s="197"/>
      <c r="Z734" s="197"/>
      <c r="AA734" s="197"/>
      <c r="AB734" s="149"/>
      <c r="AC734" s="197">
        <v>0</v>
      </c>
      <c r="AD734" s="197"/>
      <c r="AE734" s="197"/>
      <c r="AF734" s="197"/>
      <c r="AG734" s="197"/>
      <c r="AH734" s="197"/>
      <c r="AI734" s="87"/>
      <c r="AJ734" s="100"/>
      <c r="AK734" s="135"/>
      <c r="AL734" s="537" t="s">
        <v>1021</v>
      </c>
      <c r="AM734" s="215"/>
      <c r="AN734" s="215"/>
      <c r="AO734" s="215"/>
      <c r="AP734" s="215"/>
      <c r="AQ734" s="215"/>
      <c r="AR734" s="215"/>
      <c r="AS734" s="224"/>
      <c r="AT734" s="224"/>
      <c r="AU734" s="224"/>
      <c r="AV734" s="224"/>
      <c r="AW734" s="224"/>
      <c r="AX734" s="224"/>
      <c r="AY734" s="224"/>
      <c r="AZ734" s="224"/>
      <c r="BA734" s="224"/>
      <c r="BB734" s="224"/>
      <c r="BC734" s="538"/>
      <c r="BD734" s="197">
        <f>V734</f>
        <v>0</v>
      </c>
      <c r="BE734" s="197"/>
      <c r="BF734" s="197"/>
      <c r="BG734" s="197"/>
      <c r="BH734" s="197"/>
      <c r="BI734" s="197"/>
      <c r="BJ734" s="149"/>
      <c r="BK734" s="197">
        <f>AC734</f>
        <v>0</v>
      </c>
      <c r="BL734" s="197"/>
      <c r="BM734" s="197"/>
      <c r="BN734" s="197"/>
      <c r="BO734" s="197"/>
      <c r="BP734" s="197"/>
      <c r="BW734" s="135"/>
    </row>
    <row r="735" spans="1:75" ht="15" customHeight="1" hidden="1" outlineLevel="1">
      <c r="A735" s="87">
        <f>IF(B735&lt;&gt;"",COUNTIF($B$8:B735,"."),"")</f>
      </c>
      <c r="B735" s="138"/>
      <c r="C735" s="167"/>
      <c r="D735" s="537" t="s">
        <v>1022</v>
      </c>
      <c r="E735" s="215"/>
      <c r="F735" s="215"/>
      <c r="G735" s="215"/>
      <c r="H735" s="215"/>
      <c r="I735" s="215"/>
      <c r="J735" s="215"/>
      <c r="K735" s="224"/>
      <c r="L735" s="224"/>
      <c r="M735" s="224"/>
      <c r="N735" s="224"/>
      <c r="O735" s="224"/>
      <c r="P735" s="224"/>
      <c r="Q735" s="224"/>
      <c r="R735" s="224"/>
      <c r="S735" s="224"/>
      <c r="T735" s="224"/>
      <c r="U735" s="136"/>
      <c r="V735" s="197">
        <v>0</v>
      </c>
      <c r="W735" s="197"/>
      <c r="X735" s="197"/>
      <c r="Y735" s="197"/>
      <c r="Z735" s="197"/>
      <c r="AA735" s="197"/>
      <c r="AB735" s="149"/>
      <c r="AC735" s="197">
        <v>0</v>
      </c>
      <c r="AD735" s="197"/>
      <c r="AE735" s="197"/>
      <c r="AF735" s="197"/>
      <c r="AG735" s="197"/>
      <c r="AH735" s="197"/>
      <c r="AI735" s="87"/>
      <c r="AJ735" s="100"/>
      <c r="AK735" s="135"/>
      <c r="AL735" s="537" t="s">
        <v>1023</v>
      </c>
      <c r="AM735" s="215"/>
      <c r="AN735" s="215"/>
      <c r="AO735" s="215"/>
      <c r="AP735" s="215"/>
      <c r="AQ735" s="215"/>
      <c r="AR735" s="215"/>
      <c r="AS735" s="224"/>
      <c r="AT735" s="224"/>
      <c r="AU735" s="224"/>
      <c r="AV735" s="224"/>
      <c r="AW735" s="224"/>
      <c r="AX735" s="224"/>
      <c r="AY735" s="224"/>
      <c r="AZ735" s="224"/>
      <c r="BA735" s="224"/>
      <c r="BB735" s="224"/>
      <c r="BC735" s="136"/>
      <c r="BD735" s="197">
        <f>V735</f>
        <v>0</v>
      </c>
      <c r="BE735" s="197"/>
      <c r="BF735" s="197"/>
      <c r="BG735" s="197"/>
      <c r="BH735" s="197"/>
      <c r="BI735" s="197"/>
      <c r="BJ735" s="149"/>
      <c r="BK735" s="197">
        <f>AC735</f>
        <v>0</v>
      </c>
      <c r="BL735" s="197"/>
      <c r="BM735" s="197"/>
      <c r="BN735" s="197"/>
      <c r="BO735" s="197"/>
      <c r="BP735" s="197"/>
      <c r="BW735" s="135"/>
    </row>
    <row r="736" spans="1:75" ht="15" customHeight="1" hidden="1" outlineLevel="1">
      <c r="A736" s="87">
        <f>IF(B736&lt;&gt;"",COUNTIF($B$8:B736,"."),"")</f>
      </c>
      <c r="B736" s="138"/>
      <c r="C736" s="167" t="s">
        <v>1024</v>
      </c>
      <c r="D736" s="223"/>
      <c r="E736" s="215"/>
      <c r="F736" s="215"/>
      <c r="G736" s="215"/>
      <c r="H736" s="215"/>
      <c r="I736" s="215"/>
      <c r="J736" s="215"/>
      <c r="K736" s="224"/>
      <c r="L736" s="224"/>
      <c r="M736" s="224"/>
      <c r="N736" s="224"/>
      <c r="O736" s="224"/>
      <c r="P736" s="224"/>
      <c r="Q736" s="224"/>
      <c r="R736" s="224"/>
      <c r="S736" s="224"/>
      <c r="T736" s="224"/>
      <c r="U736" s="538"/>
      <c r="V736" s="185">
        <f>SUM(V737:AA738)</f>
        <v>0</v>
      </c>
      <c r="W736" s="185"/>
      <c r="X736" s="185"/>
      <c r="Y736" s="185"/>
      <c r="Z736" s="185"/>
      <c r="AA736" s="185"/>
      <c r="AB736" s="135"/>
      <c r="AC736" s="185">
        <f>SUM(AC737:AH738)</f>
        <v>0</v>
      </c>
      <c r="AD736" s="185"/>
      <c r="AE736" s="185"/>
      <c r="AF736" s="185"/>
      <c r="AG736" s="185"/>
      <c r="AH736" s="185"/>
      <c r="AI736" s="87"/>
      <c r="AJ736" s="100"/>
      <c r="AK736" s="167" t="s">
        <v>1025</v>
      </c>
      <c r="AL736" s="223"/>
      <c r="AM736" s="215"/>
      <c r="AN736" s="215"/>
      <c r="AO736" s="215"/>
      <c r="AP736" s="215"/>
      <c r="AQ736" s="215"/>
      <c r="AR736" s="215"/>
      <c r="AS736" s="224"/>
      <c r="AT736" s="224"/>
      <c r="AU736" s="224"/>
      <c r="AV736" s="224"/>
      <c r="AW736" s="224"/>
      <c r="AX736" s="224"/>
      <c r="AY736" s="224"/>
      <c r="AZ736" s="224"/>
      <c r="BA736" s="224"/>
      <c r="BB736" s="224"/>
      <c r="BC736" s="538"/>
      <c r="BD736" s="185">
        <f>SUM(BD737:BI738)</f>
        <v>0</v>
      </c>
      <c r="BE736" s="185"/>
      <c r="BF736" s="185"/>
      <c r="BG736" s="185"/>
      <c r="BH736" s="185"/>
      <c r="BI736" s="185"/>
      <c r="BJ736" s="135"/>
      <c r="BK736" s="185">
        <f>SUM(BK737:BP738)</f>
        <v>0</v>
      </c>
      <c r="BL736" s="185"/>
      <c r="BM736" s="185"/>
      <c r="BN736" s="185"/>
      <c r="BO736" s="185"/>
      <c r="BP736" s="185"/>
      <c r="BW736" s="135"/>
    </row>
    <row r="737" spans="1:75" ht="15" customHeight="1" hidden="1" outlineLevel="1">
      <c r="A737" s="87">
        <f>IF(B737&lt;&gt;"",COUNTIF($B$8:B737,"."),"")</f>
      </c>
      <c r="B737" s="138"/>
      <c r="C737" s="167"/>
      <c r="D737" s="537" t="s">
        <v>1026</v>
      </c>
      <c r="E737" s="215"/>
      <c r="F737" s="215"/>
      <c r="G737" s="215"/>
      <c r="H737" s="215"/>
      <c r="I737" s="215"/>
      <c r="J737" s="215"/>
      <c r="K737" s="224"/>
      <c r="L737" s="224"/>
      <c r="M737" s="224"/>
      <c r="N737" s="224"/>
      <c r="O737" s="224"/>
      <c r="P737" s="224"/>
      <c r="Q737" s="224"/>
      <c r="R737" s="224"/>
      <c r="S737" s="224"/>
      <c r="T737" s="224"/>
      <c r="U737" s="538"/>
      <c r="V737" s="197">
        <v>0</v>
      </c>
      <c r="W737" s="197"/>
      <c r="X737" s="197"/>
      <c r="Y737" s="197"/>
      <c r="Z737" s="197"/>
      <c r="AA737" s="197"/>
      <c r="AB737" s="149"/>
      <c r="AC737" s="197">
        <v>0</v>
      </c>
      <c r="AD737" s="197"/>
      <c r="AE737" s="197"/>
      <c r="AF737" s="197"/>
      <c r="AG737" s="197"/>
      <c r="AH737" s="197"/>
      <c r="AI737" s="87"/>
      <c r="AJ737" s="100"/>
      <c r="AK737" s="135"/>
      <c r="AL737" s="537" t="s">
        <v>1027</v>
      </c>
      <c r="AM737" s="215"/>
      <c r="AN737" s="215"/>
      <c r="AO737" s="215"/>
      <c r="AP737" s="215"/>
      <c r="AQ737" s="215"/>
      <c r="AR737" s="215"/>
      <c r="AS737" s="224"/>
      <c r="AT737" s="224"/>
      <c r="AU737" s="224"/>
      <c r="AV737" s="224"/>
      <c r="AW737" s="224"/>
      <c r="AX737" s="224"/>
      <c r="AY737" s="224"/>
      <c r="AZ737" s="224"/>
      <c r="BA737" s="224"/>
      <c r="BB737" s="224"/>
      <c r="BC737" s="538"/>
      <c r="BD737" s="197">
        <f>V737</f>
        <v>0</v>
      </c>
      <c r="BE737" s="197"/>
      <c r="BF737" s="197"/>
      <c r="BG737" s="197"/>
      <c r="BH737" s="197"/>
      <c r="BI737" s="197"/>
      <c r="BJ737" s="149"/>
      <c r="BK737" s="197">
        <f>AC737</f>
        <v>0</v>
      </c>
      <c r="BL737" s="197"/>
      <c r="BM737" s="197"/>
      <c r="BN737" s="197"/>
      <c r="BO737" s="197"/>
      <c r="BP737" s="197"/>
      <c r="BW737" s="135"/>
    </row>
    <row r="738" spans="1:75" ht="15" customHeight="1" hidden="1" outlineLevel="1">
      <c r="A738" s="87">
        <f>IF(B738&lt;&gt;"",COUNTIF($B$8:B738,"."),"")</f>
      </c>
      <c r="B738" s="138"/>
      <c r="C738" s="167"/>
      <c r="D738" s="537" t="s">
        <v>1028</v>
      </c>
      <c r="E738" s="215"/>
      <c r="F738" s="215"/>
      <c r="G738" s="215"/>
      <c r="H738" s="215"/>
      <c r="I738" s="215"/>
      <c r="J738" s="215"/>
      <c r="K738" s="224"/>
      <c r="L738" s="224"/>
      <c r="M738" s="224"/>
      <c r="N738" s="224"/>
      <c r="O738" s="224"/>
      <c r="P738" s="224"/>
      <c r="Q738" s="224"/>
      <c r="R738" s="224"/>
      <c r="S738" s="224"/>
      <c r="T738" s="224"/>
      <c r="U738" s="136"/>
      <c r="V738" s="197">
        <v>0</v>
      </c>
      <c r="W738" s="197"/>
      <c r="X738" s="197"/>
      <c r="Y738" s="197"/>
      <c r="Z738" s="197"/>
      <c r="AA738" s="197"/>
      <c r="AB738" s="149"/>
      <c r="AC738" s="197">
        <v>0</v>
      </c>
      <c r="AD738" s="197"/>
      <c r="AE738" s="197"/>
      <c r="AF738" s="197"/>
      <c r="AG738" s="197"/>
      <c r="AH738" s="197"/>
      <c r="AI738" s="87"/>
      <c r="AJ738" s="100"/>
      <c r="AK738" s="135"/>
      <c r="AL738" s="537" t="s">
        <v>1029</v>
      </c>
      <c r="AM738" s="215"/>
      <c r="AN738" s="215"/>
      <c r="AO738" s="215"/>
      <c r="AP738" s="215"/>
      <c r="AQ738" s="215"/>
      <c r="AR738" s="215"/>
      <c r="AS738" s="224"/>
      <c r="AT738" s="224"/>
      <c r="AU738" s="224"/>
      <c r="AV738" s="224"/>
      <c r="AW738" s="224"/>
      <c r="AX738" s="224"/>
      <c r="AY738" s="224"/>
      <c r="AZ738" s="224"/>
      <c r="BA738" s="224"/>
      <c r="BB738" s="224"/>
      <c r="BC738" s="136"/>
      <c r="BD738" s="197">
        <f>V738</f>
        <v>0</v>
      </c>
      <c r="BE738" s="197"/>
      <c r="BF738" s="197"/>
      <c r="BG738" s="197"/>
      <c r="BH738" s="197"/>
      <c r="BI738" s="197"/>
      <c r="BJ738" s="149"/>
      <c r="BK738" s="197">
        <f>AC738</f>
        <v>0</v>
      </c>
      <c r="BL738" s="197"/>
      <c r="BM738" s="197"/>
      <c r="BN738" s="197"/>
      <c r="BO738" s="197"/>
      <c r="BP738" s="197"/>
      <c r="BW738" s="135"/>
    </row>
    <row r="739" spans="1:75" ht="29.25" customHeight="1" hidden="1" outlineLevel="1">
      <c r="A739" s="87">
        <f>IF(B739&lt;&gt;"",COUNTIF($B$8:B739,"."),"")</f>
      </c>
      <c r="B739" s="138"/>
      <c r="C739" s="164" t="s">
        <v>1030</v>
      </c>
      <c r="D739" s="164"/>
      <c r="E739" s="164"/>
      <c r="F739" s="164"/>
      <c r="G739" s="164"/>
      <c r="H739" s="164"/>
      <c r="I739" s="164"/>
      <c r="J739" s="164"/>
      <c r="K739" s="164"/>
      <c r="L739" s="164"/>
      <c r="M739" s="164"/>
      <c r="N739" s="164"/>
      <c r="O739" s="164"/>
      <c r="P739" s="164"/>
      <c r="Q739" s="164"/>
      <c r="R739" s="164"/>
      <c r="S739" s="164"/>
      <c r="T739" s="164"/>
      <c r="U739" s="164"/>
      <c r="V739" s="164"/>
      <c r="W739" s="164"/>
      <c r="X739" s="164"/>
      <c r="Y739" s="164"/>
      <c r="Z739" s="164"/>
      <c r="AA739" s="164"/>
      <c r="AB739" s="164"/>
      <c r="AC739" s="164"/>
      <c r="AD739" s="164"/>
      <c r="AE739" s="164"/>
      <c r="AF739" s="164"/>
      <c r="AG739" s="164"/>
      <c r="AH739" s="164"/>
      <c r="AI739" s="87"/>
      <c r="AJ739" s="100"/>
      <c r="AK739" s="164" t="s">
        <v>1031</v>
      </c>
      <c r="AL739" s="164"/>
      <c r="AM739" s="164"/>
      <c r="AN739" s="164"/>
      <c r="AO739" s="164"/>
      <c r="AP739" s="164"/>
      <c r="AQ739" s="164"/>
      <c r="AR739" s="164"/>
      <c r="AS739" s="164"/>
      <c r="AT739" s="164"/>
      <c r="AU739" s="164"/>
      <c r="AV739" s="164"/>
      <c r="AW739" s="164"/>
      <c r="AX739" s="164"/>
      <c r="AY739" s="164"/>
      <c r="AZ739" s="164"/>
      <c r="BA739" s="164"/>
      <c r="BB739" s="164"/>
      <c r="BC739" s="164"/>
      <c r="BD739" s="164"/>
      <c r="BE739" s="164"/>
      <c r="BF739" s="164"/>
      <c r="BG739" s="164"/>
      <c r="BH739" s="164"/>
      <c r="BI739" s="164"/>
      <c r="BJ739" s="164"/>
      <c r="BK739" s="164"/>
      <c r="BL739" s="164"/>
      <c r="BM739" s="164"/>
      <c r="BN739" s="164"/>
      <c r="BO739" s="164"/>
      <c r="BP739" s="164"/>
      <c r="BW739" s="135"/>
    </row>
    <row r="740" spans="1:75" ht="15" customHeight="1" collapsed="1" thickTop="1">
      <c r="A740" s="87">
        <f>IF(B740&lt;&gt;"",COUNTIF($B$8:B740,"."),"")</f>
      </c>
      <c r="B740" s="138"/>
      <c r="C740" s="167"/>
      <c r="D740" s="223"/>
      <c r="E740" s="215"/>
      <c r="F740" s="215"/>
      <c r="G740" s="215"/>
      <c r="H740" s="215"/>
      <c r="I740" s="215"/>
      <c r="J740" s="215"/>
      <c r="K740" s="224"/>
      <c r="L740" s="224"/>
      <c r="M740" s="224"/>
      <c r="N740" s="224"/>
      <c r="O740" s="224"/>
      <c r="P740" s="224"/>
      <c r="Q740" s="224"/>
      <c r="R740" s="224"/>
      <c r="S740" s="224"/>
      <c r="T740" s="224"/>
      <c r="U740" s="136"/>
      <c r="AI740" s="87"/>
      <c r="AJ740" s="100"/>
      <c r="AK740" s="167"/>
      <c r="AL740" s="223"/>
      <c r="AM740" s="215"/>
      <c r="AN740" s="215"/>
      <c r="AO740" s="215"/>
      <c r="AP740" s="215"/>
      <c r="AQ740" s="215"/>
      <c r="AR740" s="215"/>
      <c r="AS740" s="224"/>
      <c r="AT740" s="224"/>
      <c r="AU740" s="224"/>
      <c r="AV740" s="224"/>
      <c r="AW740" s="224"/>
      <c r="AX740" s="224"/>
      <c r="AY740" s="224"/>
      <c r="AZ740" s="224"/>
      <c r="BA740" s="224"/>
      <c r="BB740" s="224"/>
      <c r="BC740" s="136"/>
      <c r="BW740" s="135"/>
    </row>
    <row r="741" spans="1:74" s="162" customFormat="1" ht="15" customHeight="1">
      <c r="A741" s="87" t="s">
        <v>944</v>
      </c>
      <c r="B741" s="134"/>
      <c r="C741" s="161" t="s">
        <v>1032</v>
      </c>
      <c r="D741" s="476"/>
      <c r="E741" s="221"/>
      <c r="F741" s="221"/>
      <c r="G741" s="221"/>
      <c r="H741" s="221"/>
      <c r="I741" s="221"/>
      <c r="J741" s="221"/>
      <c r="K741" s="477"/>
      <c r="L741" s="477"/>
      <c r="M741" s="477"/>
      <c r="N741" s="477"/>
      <c r="O741" s="477"/>
      <c r="P741" s="477"/>
      <c r="Q741" s="477"/>
      <c r="R741" s="477"/>
      <c r="S741" s="477"/>
      <c r="T741" s="477"/>
      <c r="U741" s="137"/>
      <c r="V741" s="137"/>
      <c r="W741" s="137"/>
      <c r="X741" s="137"/>
      <c r="Y741" s="137"/>
      <c r="Z741" s="137"/>
      <c r="AA741" s="137"/>
      <c r="AB741" s="137"/>
      <c r="AC741" s="137"/>
      <c r="AD741" s="137"/>
      <c r="AE741" s="137"/>
      <c r="AF741" s="137"/>
      <c r="AG741" s="137"/>
      <c r="AH741" s="137"/>
      <c r="AI741" s="87" t="str">
        <f>A741</f>
        <v>b)</v>
      </c>
      <c r="AJ741" s="100"/>
      <c r="AK741" s="161" t="s">
        <v>1033</v>
      </c>
      <c r="AL741" s="476"/>
      <c r="AM741" s="221"/>
      <c r="AN741" s="221"/>
      <c r="AO741" s="221"/>
      <c r="AP741" s="221"/>
      <c r="AQ741" s="221"/>
      <c r="AR741" s="221"/>
      <c r="AS741" s="477"/>
      <c r="AT741" s="477"/>
      <c r="AU741" s="477"/>
      <c r="AV741" s="477"/>
      <c r="AW741" s="477"/>
      <c r="AX741" s="477"/>
      <c r="AY741" s="477"/>
      <c r="AZ741" s="477"/>
      <c r="BA741" s="477"/>
      <c r="BB741" s="477"/>
      <c r="BC741" s="137"/>
      <c r="BD741" s="137"/>
      <c r="BE741" s="137"/>
      <c r="BF741" s="137"/>
      <c r="BG741" s="137"/>
      <c r="BH741" s="137"/>
      <c r="BI741" s="137"/>
      <c r="BJ741" s="137"/>
      <c r="BK741" s="137"/>
      <c r="BL741" s="137"/>
      <c r="BM741" s="137"/>
      <c r="BN741" s="137"/>
      <c r="BO741" s="137"/>
      <c r="BP741" s="137"/>
      <c r="BQ741" s="137"/>
      <c r="BR741" s="101"/>
      <c r="BS741" s="101"/>
      <c r="BT741" s="137"/>
      <c r="BU741" s="137"/>
      <c r="BV741" s="137"/>
    </row>
    <row r="742" spans="1:75" ht="30.75" customHeight="1">
      <c r="A742" s="87">
        <f>IF(B742&lt;&gt;"",COUNTIF($B$8:B742,"."),"")</f>
      </c>
      <c r="B742" s="138"/>
      <c r="C742" s="167"/>
      <c r="D742" s="223"/>
      <c r="E742" s="215"/>
      <c r="F742" s="215"/>
      <c r="G742" s="215"/>
      <c r="H742" s="215"/>
      <c r="I742" s="215"/>
      <c r="J742" s="215"/>
      <c r="K742" s="224"/>
      <c r="L742" s="224"/>
      <c r="V742" s="150" t="s">
        <v>1034</v>
      </c>
      <c r="W742" s="150"/>
      <c r="X742" s="150"/>
      <c r="Y742" s="150"/>
      <c r="Z742" s="150"/>
      <c r="AA742" s="150"/>
      <c r="AB742" s="135"/>
      <c r="AC742" s="539" t="s">
        <v>1035</v>
      </c>
      <c r="AD742" s="539"/>
      <c r="AE742" s="539"/>
      <c r="AF742" s="539"/>
      <c r="AG742" s="539"/>
      <c r="AH742" s="539"/>
      <c r="AI742" s="87"/>
      <c r="AJ742" s="100"/>
      <c r="AK742" s="167"/>
      <c r="AL742" s="223"/>
      <c r="AM742" s="215"/>
      <c r="AN742" s="215"/>
      <c r="AO742" s="215"/>
      <c r="AP742" s="215"/>
      <c r="AQ742" s="215"/>
      <c r="AR742" s="215"/>
      <c r="AS742" s="224"/>
      <c r="AT742" s="224"/>
      <c r="BD742" s="150" t="s">
        <v>992</v>
      </c>
      <c r="BE742" s="150"/>
      <c r="BF742" s="150"/>
      <c r="BG742" s="150"/>
      <c r="BH742" s="150"/>
      <c r="BI742" s="150"/>
      <c r="BJ742" s="135"/>
      <c r="BK742" s="150" t="s">
        <v>993</v>
      </c>
      <c r="BL742" s="150"/>
      <c r="BM742" s="150"/>
      <c r="BN742" s="150"/>
      <c r="BO742" s="150"/>
      <c r="BP742" s="150"/>
      <c r="BQ742" s="152"/>
      <c r="BW742" s="135"/>
    </row>
    <row r="743" spans="1:75" ht="15" customHeight="1">
      <c r="A743" s="87">
        <f>IF(B743&lt;&gt;"",COUNTIF($B$8:B743,"."),"")</f>
      </c>
      <c r="B743" s="138"/>
      <c r="C743" s="167" t="s">
        <v>1036</v>
      </c>
      <c r="D743" s="223"/>
      <c r="E743" s="215"/>
      <c r="F743" s="215"/>
      <c r="G743" s="215"/>
      <c r="H743" s="215"/>
      <c r="I743" s="215"/>
      <c r="J743" s="215"/>
      <c r="K743" s="224"/>
      <c r="L743" s="224"/>
      <c r="V743" s="185">
        <v>39000000</v>
      </c>
      <c r="W743" s="185"/>
      <c r="X743" s="185"/>
      <c r="Y743" s="185"/>
      <c r="Z743" s="185"/>
      <c r="AA743" s="185"/>
      <c r="AB743" s="135"/>
      <c r="AC743" s="185">
        <f>V743</f>
        <v>39000000</v>
      </c>
      <c r="AD743" s="185"/>
      <c r="AE743" s="185"/>
      <c r="AF743" s="185"/>
      <c r="AG743" s="185"/>
      <c r="AH743" s="185"/>
      <c r="AI743" s="87"/>
      <c r="AJ743" s="100"/>
      <c r="AK743" s="167" t="s">
        <v>1037</v>
      </c>
      <c r="AL743" s="167"/>
      <c r="AM743" s="215"/>
      <c r="AN743" s="215"/>
      <c r="AO743" s="215"/>
      <c r="AP743" s="215"/>
      <c r="AQ743" s="215"/>
      <c r="AR743" s="215"/>
      <c r="AS743" s="224"/>
      <c r="AT743" s="224"/>
      <c r="BD743" s="185">
        <f aca="true" t="shared" si="48" ref="BD743:BD753">V743</f>
        <v>39000000</v>
      </c>
      <c r="BE743" s="185"/>
      <c r="BF743" s="185"/>
      <c r="BG743" s="185"/>
      <c r="BH743" s="185"/>
      <c r="BI743" s="185"/>
      <c r="BJ743" s="135"/>
      <c r="BK743" s="185">
        <f aca="true" t="shared" si="49" ref="BK743:BK753">AC743</f>
        <v>39000000</v>
      </c>
      <c r="BL743" s="185"/>
      <c r="BM743" s="185"/>
      <c r="BN743" s="185"/>
      <c r="BO743" s="185"/>
      <c r="BP743" s="185"/>
      <c r="BQ743" s="143"/>
      <c r="BW743" s="135"/>
    </row>
    <row r="744" spans="1:75" ht="15" customHeight="1">
      <c r="A744" s="87">
        <f>IF(B744&lt;&gt;"",COUNTIF($B$8:B744,"."),"")</f>
      </c>
      <c r="B744" s="138"/>
      <c r="C744" s="167" t="s">
        <v>1038</v>
      </c>
      <c r="D744" s="223"/>
      <c r="E744" s="215"/>
      <c r="F744" s="215"/>
      <c r="G744" s="215"/>
      <c r="H744" s="215"/>
      <c r="I744" s="215"/>
      <c r="J744" s="215"/>
      <c r="K744" s="224"/>
      <c r="L744" s="224"/>
      <c r="V744" s="185">
        <f>SUM(V745:AA746)</f>
        <v>39000000</v>
      </c>
      <c r="W744" s="185"/>
      <c r="X744" s="185"/>
      <c r="Y744" s="185"/>
      <c r="Z744" s="185"/>
      <c r="AA744" s="185"/>
      <c r="AB744" s="135"/>
      <c r="AC744" s="185">
        <f>V744</f>
        <v>39000000</v>
      </c>
      <c r="AD744" s="185"/>
      <c r="AE744" s="185"/>
      <c r="AF744" s="185"/>
      <c r="AG744" s="185"/>
      <c r="AH744" s="185"/>
      <c r="AI744" s="87"/>
      <c r="AJ744" s="100"/>
      <c r="AK744" s="167" t="s">
        <v>1039</v>
      </c>
      <c r="AL744" s="167"/>
      <c r="AM744" s="215"/>
      <c r="AN744" s="215"/>
      <c r="AO744" s="215"/>
      <c r="AP744" s="215"/>
      <c r="AQ744" s="215"/>
      <c r="AR744" s="215"/>
      <c r="AS744" s="224"/>
      <c r="AT744" s="224"/>
      <c r="BD744" s="185">
        <f t="shared" si="48"/>
        <v>39000000</v>
      </c>
      <c r="BE744" s="185"/>
      <c r="BF744" s="185"/>
      <c r="BG744" s="185"/>
      <c r="BH744" s="185"/>
      <c r="BI744" s="185"/>
      <c r="BJ744" s="135"/>
      <c r="BK744" s="185">
        <f t="shared" si="49"/>
        <v>39000000</v>
      </c>
      <c r="BL744" s="185"/>
      <c r="BM744" s="185"/>
      <c r="BN744" s="185"/>
      <c r="BO744" s="185"/>
      <c r="BP744" s="185"/>
      <c r="BQ744" s="143"/>
      <c r="BW744" s="135"/>
    </row>
    <row r="745" spans="1:74" s="149" customFormat="1" ht="15" customHeight="1">
      <c r="A745" s="87">
        <f>IF(B745&lt;&gt;"",COUNTIF($B$8:B745,"."),"")</f>
      </c>
      <c r="B745" s="190"/>
      <c r="C745" s="204"/>
      <c r="D745" s="537" t="s">
        <v>1040</v>
      </c>
      <c r="E745" s="242"/>
      <c r="F745" s="242"/>
      <c r="G745" s="242"/>
      <c r="H745" s="242"/>
      <c r="I745" s="242"/>
      <c r="J745" s="242"/>
      <c r="K745" s="224"/>
      <c r="L745" s="224"/>
      <c r="V745" s="197">
        <f>V743</f>
        <v>39000000</v>
      </c>
      <c r="W745" s="197"/>
      <c r="X745" s="197"/>
      <c r="Y745" s="197"/>
      <c r="Z745" s="197"/>
      <c r="AA745" s="197"/>
      <c r="AC745" s="197">
        <f>V745</f>
        <v>39000000</v>
      </c>
      <c r="AD745" s="197"/>
      <c r="AE745" s="197"/>
      <c r="AF745" s="197"/>
      <c r="AG745" s="197"/>
      <c r="AH745" s="197"/>
      <c r="AI745" s="87"/>
      <c r="AJ745" s="100"/>
      <c r="AL745" s="204" t="s">
        <v>1041</v>
      </c>
      <c r="AM745" s="242"/>
      <c r="AN745" s="242"/>
      <c r="AO745" s="242"/>
      <c r="AP745" s="242"/>
      <c r="AQ745" s="242"/>
      <c r="AR745" s="242"/>
      <c r="AS745" s="224"/>
      <c r="AT745" s="224"/>
      <c r="BD745" s="197">
        <f t="shared" si="48"/>
        <v>39000000</v>
      </c>
      <c r="BE745" s="197"/>
      <c r="BF745" s="197"/>
      <c r="BG745" s="197"/>
      <c r="BH745" s="197"/>
      <c r="BI745" s="197"/>
      <c r="BK745" s="197">
        <f t="shared" si="49"/>
        <v>39000000</v>
      </c>
      <c r="BL745" s="197"/>
      <c r="BM745" s="197"/>
      <c r="BN745" s="197"/>
      <c r="BO745" s="197"/>
      <c r="BP745" s="197"/>
      <c r="BQ745" s="192"/>
      <c r="BR745" s="101"/>
      <c r="BS745" s="101"/>
      <c r="BT745" s="415"/>
      <c r="BU745" s="415"/>
      <c r="BV745" s="415"/>
    </row>
    <row r="746" spans="1:74" s="149" customFormat="1" ht="15" customHeight="1">
      <c r="A746" s="87">
        <f>IF(B746&lt;&gt;"",COUNTIF($B$8:B746,"."),"")</f>
      </c>
      <c r="B746" s="190"/>
      <c r="C746" s="204"/>
      <c r="D746" s="537" t="s">
        <v>1042</v>
      </c>
      <c r="E746" s="242"/>
      <c r="F746" s="242"/>
      <c r="G746" s="242"/>
      <c r="H746" s="242"/>
      <c r="I746" s="242"/>
      <c r="J746" s="242"/>
      <c r="K746" s="224"/>
      <c r="L746" s="224"/>
      <c r="V746" s="197">
        <v>0</v>
      </c>
      <c r="W746" s="197"/>
      <c r="X746" s="197"/>
      <c r="Y746" s="197"/>
      <c r="Z746" s="197"/>
      <c r="AA746" s="197"/>
      <c r="AC746" s="197">
        <v>0</v>
      </c>
      <c r="AD746" s="197"/>
      <c r="AE746" s="197"/>
      <c r="AF746" s="197"/>
      <c r="AG746" s="197"/>
      <c r="AH746" s="197"/>
      <c r="AI746" s="87"/>
      <c r="AJ746" s="100"/>
      <c r="AL746" s="204" t="s">
        <v>1043</v>
      </c>
      <c r="AM746" s="242"/>
      <c r="AN746" s="242"/>
      <c r="AO746" s="242"/>
      <c r="AP746" s="242"/>
      <c r="AQ746" s="242"/>
      <c r="AR746" s="242"/>
      <c r="AS746" s="224"/>
      <c r="AT746" s="224"/>
      <c r="BD746" s="197">
        <f t="shared" si="48"/>
        <v>0</v>
      </c>
      <c r="BE746" s="197"/>
      <c r="BF746" s="197"/>
      <c r="BG746" s="197"/>
      <c r="BH746" s="197"/>
      <c r="BI746" s="197"/>
      <c r="BK746" s="197">
        <f t="shared" si="49"/>
        <v>0</v>
      </c>
      <c r="BL746" s="197"/>
      <c r="BM746" s="197"/>
      <c r="BN746" s="197"/>
      <c r="BO746" s="197"/>
      <c r="BP746" s="197"/>
      <c r="BQ746" s="192"/>
      <c r="BR746" s="101"/>
      <c r="BS746" s="101"/>
      <c r="BT746" s="415"/>
      <c r="BU746" s="415"/>
      <c r="BV746" s="415"/>
    </row>
    <row r="747" spans="1:75" ht="15" customHeight="1">
      <c r="A747" s="87">
        <f>IF(B747&lt;&gt;"",COUNTIF($B$8:B747,"."),"")</f>
      </c>
      <c r="B747" s="138"/>
      <c r="C747" s="167" t="s">
        <v>1044</v>
      </c>
      <c r="D747" s="223"/>
      <c r="E747" s="215"/>
      <c r="F747" s="215"/>
      <c r="G747" s="215"/>
      <c r="H747" s="215"/>
      <c r="I747" s="215"/>
      <c r="J747" s="215"/>
      <c r="K747" s="224"/>
      <c r="L747" s="224"/>
      <c r="V747" s="185">
        <f>SUM(V748:AA749)</f>
        <v>0</v>
      </c>
      <c r="W747" s="185"/>
      <c r="X747" s="185"/>
      <c r="Y747" s="185"/>
      <c r="Z747" s="185"/>
      <c r="AA747" s="185"/>
      <c r="AB747" s="135"/>
      <c r="AC747" s="185">
        <v>0</v>
      </c>
      <c r="AD747" s="185"/>
      <c r="AE747" s="185"/>
      <c r="AF747" s="185"/>
      <c r="AG747" s="185"/>
      <c r="AH747" s="185"/>
      <c r="AI747" s="87"/>
      <c r="AJ747" s="100"/>
      <c r="AK747" s="167" t="s">
        <v>1045</v>
      </c>
      <c r="AL747" s="167"/>
      <c r="AM747" s="215"/>
      <c r="AN747" s="215"/>
      <c r="AO747" s="215"/>
      <c r="AP747" s="215"/>
      <c r="AQ747" s="215"/>
      <c r="AR747" s="215"/>
      <c r="AS747" s="224"/>
      <c r="AT747" s="224"/>
      <c r="BD747" s="185">
        <f t="shared" si="48"/>
        <v>0</v>
      </c>
      <c r="BE747" s="185"/>
      <c r="BF747" s="185"/>
      <c r="BG747" s="185"/>
      <c r="BH747" s="185"/>
      <c r="BI747" s="185"/>
      <c r="BJ747" s="135"/>
      <c r="BK747" s="185">
        <f t="shared" si="49"/>
        <v>0</v>
      </c>
      <c r="BL747" s="185"/>
      <c r="BM747" s="185"/>
      <c r="BN747" s="185"/>
      <c r="BO747" s="185"/>
      <c r="BP747" s="185"/>
      <c r="BQ747" s="143"/>
      <c r="BW747" s="135"/>
    </row>
    <row r="748" spans="1:74" s="149" customFormat="1" ht="15" customHeight="1" hidden="1">
      <c r="A748" s="87">
        <f>IF(B748&lt;&gt;"",COUNTIF($B$8:B748,"."),"")</f>
      </c>
      <c r="B748" s="190"/>
      <c r="C748" s="204"/>
      <c r="D748" s="537" t="s">
        <v>1040</v>
      </c>
      <c r="E748" s="242"/>
      <c r="F748" s="242"/>
      <c r="G748" s="242"/>
      <c r="H748" s="242"/>
      <c r="I748" s="242"/>
      <c r="J748" s="242"/>
      <c r="K748" s="224"/>
      <c r="L748" s="224"/>
      <c r="V748" s="197"/>
      <c r="W748" s="197"/>
      <c r="X748" s="197"/>
      <c r="Y748" s="197"/>
      <c r="Z748" s="197"/>
      <c r="AA748" s="197"/>
      <c r="AC748" s="197"/>
      <c r="AD748" s="197"/>
      <c r="AE748" s="197"/>
      <c r="AF748" s="197"/>
      <c r="AG748" s="197"/>
      <c r="AH748" s="197"/>
      <c r="AI748" s="87"/>
      <c r="AJ748" s="100"/>
      <c r="AL748" s="204" t="s">
        <v>1046</v>
      </c>
      <c r="AM748" s="242"/>
      <c r="AN748" s="242"/>
      <c r="AO748" s="242"/>
      <c r="AP748" s="242"/>
      <c r="AQ748" s="242"/>
      <c r="AR748" s="242"/>
      <c r="AS748" s="224"/>
      <c r="AT748" s="224"/>
      <c r="BD748" s="197">
        <f t="shared" si="48"/>
        <v>0</v>
      </c>
      <c r="BE748" s="197"/>
      <c r="BF748" s="197"/>
      <c r="BG748" s="197"/>
      <c r="BH748" s="197"/>
      <c r="BI748" s="197"/>
      <c r="BK748" s="197">
        <f t="shared" si="49"/>
        <v>0</v>
      </c>
      <c r="BL748" s="197"/>
      <c r="BM748" s="197"/>
      <c r="BN748" s="197"/>
      <c r="BO748" s="197"/>
      <c r="BP748" s="197"/>
      <c r="BQ748" s="192"/>
      <c r="BR748" s="101"/>
      <c r="BS748" s="101"/>
      <c r="BT748" s="415"/>
      <c r="BU748" s="415"/>
      <c r="BV748" s="415"/>
    </row>
    <row r="749" spans="1:74" s="149" customFormat="1" ht="15" customHeight="1" hidden="1">
      <c r="A749" s="87">
        <f>IF(B749&lt;&gt;"",COUNTIF($B$8:B749,"."),"")</f>
      </c>
      <c r="B749" s="190"/>
      <c r="C749" s="204"/>
      <c r="D749" s="537" t="s">
        <v>1042</v>
      </c>
      <c r="E749" s="242"/>
      <c r="F749" s="242"/>
      <c r="G749" s="242"/>
      <c r="H749" s="242"/>
      <c r="I749" s="242"/>
      <c r="J749" s="242"/>
      <c r="K749" s="224"/>
      <c r="L749" s="224"/>
      <c r="V749" s="197">
        <v>0</v>
      </c>
      <c r="W749" s="197"/>
      <c r="X749" s="197"/>
      <c r="Y749" s="197"/>
      <c r="Z749" s="197"/>
      <c r="AA749" s="197"/>
      <c r="AC749" s="197">
        <v>0</v>
      </c>
      <c r="AD749" s="197"/>
      <c r="AE749" s="197"/>
      <c r="AF749" s="197"/>
      <c r="AG749" s="197"/>
      <c r="AH749" s="197"/>
      <c r="AI749" s="87"/>
      <c r="AJ749" s="100"/>
      <c r="AL749" s="204" t="s">
        <v>1043</v>
      </c>
      <c r="AM749" s="242"/>
      <c r="AN749" s="242"/>
      <c r="AO749" s="242"/>
      <c r="AP749" s="242"/>
      <c r="AQ749" s="242"/>
      <c r="AR749" s="242"/>
      <c r="AS749" s="224"/>
      <c r="AT749" s="224"/>
      <c r="BD749" s="197">
        <f t="shared" si="48"/>
        <v>0</v>
      </c>
      <c r="BE749" s="197"/>
      <c r="BF749" s="197"/>
      <c r="BG749" s="197"/>
      <c r="BH749" s="197"/>
      <c r="BI749" s="197"/>
      <c r="BK749" s="197">
        <f t="shared" si="49"/>
        <v>0</v>
      </c>
      <c r="BL749" s="197"/>
      <c r="BM749" s="197"/>
      <c r="BN749" s="197"/>
      <c r="BO749" s="197"/>
      <c r="BP749" s="197"/>
      <c r="BQ749" s="192"/>
      <c r="BR749" s="101"/>
      <c r="BS749" s="101"/>
      <c r="BT749" s="415"/>
      <c r="BU749" s="415"/>
      <c r="BV749" s="415"/>
    </row>
    <row r="750" spans="1:75" ht="15" customHeight="1">
      <c r="A750" s="87">
        <f>IF(B750&lt;&gt;"",COUNTIF($B$8:B750,"."),"")</f>
      </c>
      <c r="B750" s="167"/>
      <c r="C750" s="167" t="s">
        <v>1047</v>
      </c>
      <c r="D750" s="223"/>
      <c r="E750" s="215"/>
      <c r="F750" s="215"/>
      <c r="G750" s="215"/>
      <c r="H750" s="215"/>
      <c r="I750" s="215"/>
      <c r="J750" s="215"/>
      <c r="K750" s="224"/>
      <c r="L750" s="224"/>
      <c r="V750" s="185">
        <f>SUM(V751:AA752)</f>
        <v>39000000</v>
      </c>
      <c r="W750" s="185"/>
      <c r="X750" s="185"/>
      <c r="Y750" s="185"/>
      <c r="Z750" s="185"/>
      <c r="AA750" s="185"/>
      <c r="AB750" s="135"/>
      <c r="AC750" s="185">
        <f>V750</f>
        <v>39000000</v>
      </c>
      <c r="AD750" s="185"/>
      <c r="AE750" s="185"/>
      <c r="AF750" s="185"/>
      <c r="AG750" s="185"/>
      <c r="AH750" s="185"/>
      <c r="AI750" s="87"/>
      <c r="AJ750" s="100"/>
      <c r="AK750" s="167" t="s">
        <v>1048</v>
      </c>
      <c r="AL750" s="167"/>
      <c r="AM750" s="215"/>
      <c r="AN750" s="215"/>
      <c r="AO750" s="215"/>
      <c r="AP750" s="215"/>
      <c r="AQ750" s="215"/>
      <c r="AR750" s="215"/>
      <c r="AS750" s="224"/>
      <c r="AT750" s="224"/>
      <c r="BD750" s="185">
        <f t="shared" si="48"/>
        <v>39000000</v>
      </c>
      <c r="BE750" s="185"/>
      <c r="BF750" s="185"/>
      <c r="BG750" s="185"/>
      <c r="BH750" s="185"/>
      <c r="BI750" s="185"/>
      <c r="BJ750" s="135"/>
      <c r="BK750" s="185">
        <f t="shared" si="49"/>
        <v>39000000</v>
      </c>
      <c r="BL750" s="185"/>
      <c r="BM750" s="185"/>
      <c r="BN750" s="185"/>
      <c r="BO750" s="185"/>
      <c r="BP750" s="185"/>
      <c r="BQ750" s="143"/>
      <c r="BW750" s="540"/>
    </row>
    <row r="751" spans="1:74" s="149" customFormat="1" ht="15" customHeight="1">
      <c r="A751" s="87">
        <f>IF(B751&lt;&gt;"",COUNTIF($B$8:B751,"."),"")</f>
      </c>
      <c r="B751" s="190"/>
      <c r="C751" s="204"/>
      <c r="D751" s="537" t="s">
        <v>1040</v>
      </c>
      <c r="E751" s="242"/>
      <c r="F751" s="242"/>
      <c r="G751" s="242"/>
      <c r="H751" s="242"/>
      <c r="I751" s="242"/>
      <c r="J751" s="242"/>
      <c r="K751" s="224"/>
      <c r="L751" s="224"/>
      <c r="V751" s="197">
        <f>V745-V748</f>
        <v>39000000</v>
      </c>
      <c r="W751" s="197"/>
      <c r="X751" s="197"/>
      <c r="Y751" s="197"/>
      <c r="Z751" s="197"/>
      <c r="AA751" s="197"/>
      <c r="AC751" s="197">
        <f>V751</f>
        <v>39000000</v>
      </c>
      <c r="AD751" s="197"/>
      <c r="AE751" s="197"/>
      <c r="AF751" s="197"/>
      <c r="AG751" s="197"/>
      <c r="AH751" s="197"/>
      <c r="AI751" s="87"/>
      <c r="AJ751" s="100"/>
      <c r="AL751" s="204" t="s">
        <v>1046</v>
      </c>
      <c r="AN751" s="242"/>
      <c r="AO751" s="242"/>
      <c r="AP751" s="242"/>
      <c r="AQ751" s="242"/>
      <c r="AR751" s="242"/>
      <c r="AS751" s="224"/>
      <c r="AT751" s="224"/>
      <c r="BD751" s="197">
        <f t="shared" si="48"/>
        <v>39000000</v>
      </c>
      <c r="BE751" s="197"/>
      <c r="BF751" s="197"/>
      <c r="BG751" s="197"/>
      <c r="BH751" s="197"/>
      <c r="BI751" s="197"/>
      <c r="BK751" s="197">
        <f t="shared" si="49"/>
        <v>39000000</v>
      </c>
      <c r="BL751" s="197"/>
      <c r="BM751" s="197"/>
      <c r="BN751" s="197"/>
      <c r="BO751" s="197"/>
      <c r="BP751" s="197"/>
      <c r="BQ751" s="192"/>
      <c r="BR751" s="101"/>
      <c r="BS751" s="101"/>
      <c r="BT751" s="415"/>
      <c r="BU751" s="415"/>
      <c r="BV751" s="415"/>
    </row>
    <row r="752" spans="1:74" s="149" customFormat="1" ht="15" customHeight="1">
      <c r="A752" s="87">
        <f>IF(B752&lt;&gt;"",COUNTIF($B$8:B752,"."),"")</f>
      </c>
      <c r="B752" s="190"/>
      <c r="C752" s="204"/>
      <c r="D752" s="537" t="s">
        <v>1042</v>
      </c>
      <c r="E752" s="242"/>
      <c r="F752" s="242"/>
      <c r="G752" s="242"/>
      <c r="H752" s="242"/>
      <c r="I752" s="242"/>
      <c r="J752" s="242"/>
      <c r="K752" s="224"/>
      <c r="L752" s="224"/>
      <c r="V752" s="197">
        <f>V746-V749</f>
        <v>0</v>
      </c>
      <c r="W752" s="197"/>
      <c r="X752" s="197"/>
      <c r="Y752" s="197"/>
      <c r="Z752" s="197"/>
      <c r="AA752" s="197"/>
      <c r="AC752" s="197">
        <v>0</v>
      </c>
      <c r="AD752" s="197"/>
      <c r="AE752" s="197"/>
      <c r="AF752" s="197"/>
      <c r="AG752" s="197"/>
      <c r="AH752" s="197"/>
      <c r="AI752" s="87"/>
      <c r="AJ752" s="100"/>
      <c r="AL752" s="204" t="s">
        <v>1043</v>
      </c>
      <c r="AN752" s="242"/>
      <c r="AO752" s="242"/>
      <c r="AP752" s="242"/>
      <c r="AQ752" s="242"/>
      <c r="AR752" s="242"/>
      <c r="AS752" s="224"/>
      <c r="AT752" s="224"/>
      <c r="BD752" s="197">
        <f t="shared" si="48"/>
        <v>0</v>
      </c>
      <c r="BE752" s="197"/>
      <c r="BF752" s="197"/>
      <c r="BG752" s="197"/>
      <c r="BH752" s="197"/>
      <c r="BI752" s="197"/>
      <c r="BK752" s="197">
        <f t="shared" si="49"/>
        <v>0</v>
      </c>
      <c r="BL752" s="197"/>
      <c r="BM752" s="197"/>
      <c r="BN752" s="197"/>
      <c r="BO752" s="197"/>
      <c r="BP752" s="197"/>
      <c r="BQ752" s="192"/>
      <c r="BR752" s="101"/>
      <c r="BS752" s="101"/>
      <c r="BT752" s="415"/>
      <c r="BU752" s="415"/>
      <c r="BV752" s="415"/>
    </row>
    <row r="753" spans="1:75" ht="15" customHeight="1">
      <c r="A753" s="87">
        <f>IF(B753&lt;&gt;"",COUNTIF($B$8:B753,"."),"")</f>
      </c>
      <c r="B753" s="138"/>
      <c r="C753" s="167" t="s">
        <v>1049</v>
      </c>
      <c r="D753" s="537"/>
      <c r="E753" s="215"/>
      <c r="F753" s="215"/>
      <c r="G753" s="215"/>
      <c r="H753" s="215"/>
      <c r="I753" s="215"/>
      <c r="J753" s="215"/>
      <c r="K753" s="224"/>
      <c r="L753" s="224"/>
      <c r="V753" s="185">
        <v>10000</v>
      </c>
      <c r="W753" s="185"/>
      <c r="X753" s="185"/>
      <c r="Y753" s="185"/>
      <c r="Z753" s="185"/>
      <c r="AA753" s="185"/>
      <c r="AB753" s="135"/>
      <c r="AC753" s="185">
        <v>10000</v>
      </c>
      <c r="AD753" s="185"/>
      <c r="AE753" s="185"/>
      <c r="AF753" s="185"/>
      <c r="AG753" s="185"/>
      <c r="AH753" s="185"/>
      <c r="AI753" s="87"/>
      <c r="AJ753" s="100"/>
      <c r="AK753" s="167" t="s">
        <v>1050</v>
      </c>
      <c r="AL753" s="537"/>
      <c r="AM753" s="215"/>
      <c r="AN753" s="215"/>
      <c r="AO753" s="215"/>
      <c r="AP753" s="215"/>
      <c r="AQ753" s="215"/>
      <c r="AR753" s="215"/>
      <c r="AS753" s="224"/>
      <c r="AT753" s="224"/>
      <c r="BD753" s="185">
        <f t="shared" si="48"/>
        <v>10000</v>
      </c>
      <c r="BE753" s="185"/>
      <c r="BF753" s="185"/>
      <c r="BG753" s="185"/>
      <c r="BH753" s="185"/>
      <c r="BI753" s="185"/>
      <c r="BJ753" s="135"/>
      <c r="BK753" s="185">
        <f t="shared" si="49"/>
        <v>10000</v>
      </c>
      <c r="BL753" s="185"/>
      <c r="BM753" s="185"/>
      <c r="BN753" s="185"/>
      <c r="BO753" s="185"/>
      <c r="BP753" s="185"/>
      <c r="BQ753" s="143"/>
      <c r="BW753" s="135"/>
    </row>
    <row r="754" spans="1:75" s="162" customFormat="1" ht="15" customHeight="1" hidden="1" outlineLevel="1">
      <c r="A754" s="87">
        <f>IF(B754&lt;&gt;"",COUNTIF($B$8:B754,"."),"")</f>
      </c>
      <c r="B754" s="134">
        <f>IF(AND(V764=0,AC764=0),"",".")</f>
      </c>
      <c r="C754" s="161" t="s">
        <v>1051</v>
      </c>
      <c r="D754" s="476"/>
      <c r="E754" s="221"/>
      <c r="F754" s="221"/>
      <c r="G754" s="221"/>
      <c r="H754" s="221"/>
      <c r="I754" s="221"/>
      <c r="J754" s="477"/>
      <c r="K754" s="477"/>
      <c r="L754" s="477"/>
      <c r="M754" s="477"/>
      <c r="N754" s="477"/>
      <c r="O754" s="477"/>
      <c r="P754" s="477"/>
      <c r="Q754" s="477"/>
      <c r="R754" s="477"/>
      <c r="S754" s="477"/>
      <c r="T754" s="477"/>
      <c r="U754" s="477"/>
      <c r="V754" s="137"/>
      <c r="W754" s="137"/>
      <c r="X754" s="137"/>
      <c r="Y754" s="137"/>
      <c r="Z754" s="137"/>
      <c r="AA754" s="137"/>
      <c r="AB754" s="137"/>
      <c r="AC754" s="137"/>
      <c r="AD754" s="137"/>
      <c r="AE754" s="137"/>
      <c r="AF754" s="137"/>
      <c r="AG754" s="137"/>
      <c r="AH754" s="137"/>
      <c r="AI754" s="87">
        <f>A754</f>
      </c>
      <c r="AJ754" s="100">
        <f>B754</f>
      </c>
      <c r="AK754" s="161" t="s">
        <v>1052</v>
      </c>
      <c r="AL754" s="476"/>
      <c r="AM754" s="221"/>
      <c r="AN754" s="221"/>
      <c r="AO754" s="221"/>
      <c r="AP754" s="221"/>
      <c r="AQ754" s="221"/>
      <c r="AR754" s="477"/>
      <c r="AS754" s="477"/>
      <c r="AT754" s="477"/>
      <c r="AU754" s="477"/>
      <c r="AV754" s="477"/>
      <c r="AW754" s="477"/>
      <c r="AX754" s="477"/>
      <c r="AY754" s="477"/>
      <c r="AZ754" s="477"/>
      <c r="BA754" s="477"/>
      <c r="BB754" s="477"/>
      <c r="BC754" s="477"/>
      <c r="BD754" s="137"/>
      <c r="BE754" s="137"/>
      <c r="BF754" s="137"/>
      <c r="BG754" s="137"/>
      <c r="BH754" s="137"/>
      <c r="BI754" s="137"/>
      <c r="BJ754" s="137"/>
      <c r="BK754" s="137"/>
      <c r="BL754" s="137"/>
      <c r="BM754" s="137"/>
      <c r="BN754" s="137"/>
      <c r="BO754" s="137"/>
      <c r="BP754" s="137"/>
      <c r="BQ754" s="137"/>
      <c r="BR754" s="101"/>
      <c r="BS754" s="101"/>
      <c r="BT754" s="137"/>
      <c r="BU754" s="137"/>
      <c r="BV754" s="137"/>
      <c r="BW754" s="137"/>
    </row>
    <row r="755" spans="1:75" ht="30" customHeight="1" hidden="1" outlineLevel="1">
      <c r="A755" s="87">
        <f>IF(B755&lt;&gt;"",COUNTIF($B$8:B755,"."),"")</f>
      </c>
      <c r="D755" s="215"/>
      <c r="E755" s="215"/>
      <c r="F755" s="215"/>
      <c r="G755" s="215"/>
      <c r="H755" s="215"/>
      <c r="I755" s="215"/>
      <c r="J755" s="215"/>
      <c r="K755" s="215"/>
      <c r="L755" s="215"/>
      <c r="M755" s="215"/>
      <c r="N755" s="215"/>
      <c r="O755" s="215"/>
      <c r="P755" s="215"/>
      <c r="Q755" s="215"/>
      <c r="R755" s="215"/>
      <c r="S755" s="215"/>
      <c r="T755" s="215"/>
      <c r="U755" s="215"/>
      <c r="V755" s="150" t="str">
        <f>V205</f>
        <v>31/12/2012
VND</v>
      </c>
      <c r="W755" s="151"/>
      <c r="X755" s="151"/>
      <c r="Y755" s="151"/>
      <c r="Z755" s="151"/>
      <c r="AA755" s="151"/>
      <c r="AB755" s="143"/>
      <c r="AC755" s="150" t="str">
        <f>AC205</f>
        <v>30/6/2013
VND</v>
      </c>
      <c r="AD755" s="150"/>
      <c r="AE755" s="150"/>
      <c r="AF755" s="150"/>
      <c r="AG755" s="150"/>
      <c r="AH755" s="150"/>
      <c r="AI755" s="87"/>
      <c r="AJ755" s="100"/>
      <c r="AL755" s="215"/>
      <c r="AM755" s="215"/>
      <c r="AN755" s="215"/>
      <c r="AO755" s="215"/>
      <c r="AP755" s="215"/>
      <c r="AQ755" s="215"/>
      <c r="AR755" s="215"/>
      <c r="AS755" s="215"/>
      <c r="AT755" s="215"/>
      <c r="AU755" s="215"/>
      <c r="AV755" s="215"/>
      <c r="AW755" s="215"/>
      <c r="AX755" s="215"/>
      <c r="AY755" s="215"/>
      <c r="AZ755" s="215"/>
      <c r="BA755" s="215"/>
      <c r="BB755" s="215"/>
      <c r="BC755" s="215"/>
      <c r="BD755" s="150" t="str">
        <f>BD205</f>
        <v>30/06/2009            VND</v>
      </c>
      <c r="BE755" s="151"/>
      <c r="BF755" s="151"/>
      <c r="BG755" s="151"/>
      <c r="BH755" s="151"/>
      <c r="BI755" s="151"/>
      <c r="BJ755" s="143"/>
      <c r="BK755" s="150" t="str">
        <f>BK205</f>
        <v>01/01/2009            VND</v>
      </c>
      <c r="BL755" s="150"/>
      <c r="BM755" s="150"/>
      <c r="BN755" s="150"/>
      <c r="BO755" s="150"/>
      <c r="BP755" s="150"/>
      <c r="BQ755" s="475"/>
      <c r="BV755" s="136"/>
      <c r="BW755" s="136"/>
    </row>
    <row r="756" spans="1:75" ht="15" customHeight="1" hidden="1" outlineLevel="1">
      <c r="A756" s="87">
        <f>IF(B756&lt;&gt;"",COUNTIF($B$8:B756,"."),"")</f>
      </c>
      <c r="B756" s="138"/>
      <c r="C756" s="167" t="s">
        <v>1053</v>
      </c>
      <c r="D756" s="537"/>
      <c r="E756" s="215"/>
      <c r="F756" s="215"/>
      <c r="G756" s="215"/>
      <c r="H756" s="215"/>
      <c r="I756" s="215"/>
      <c r="J756" s="215"/>
      <c r="K756" s="224"/>
      <c r="L756" s="224"/>
      <c r="V756" s="185">
        <f>SUM(V757:AA758)</f>
        <v>0</v>
      </c>
      <c r="W756" s="185"/>
      <c r="X756" s="185"/>
      <c r="Y756" s="185"/>
      <c r="Z756" s="185"/>
      <c r="AA756" s="185"/>
      <c r="AB756" s="135"/>
      <c r="AC756" s="185">
        <f>SUM(AC757:AH758)</f>
        <v>0</v>
      </c>
      <c r="AD756" s="185"/>
      <c r="AE756" s="185"/>
      <c r="AF756" s="185"/>
      <c r="AG756" s="185"/>
      <c r="AH756" s="185"/>
      <c r="AI756" s="87"/>
      <c r="AJ756" s="100"/>
      <c r="AK756" s="167" t="s">
        <v>1054</v>
      </c>
      <c r="AL756" s="537"/>
      <c r="AM756" s="215"/>
      <c r="AN756" s="215"/>
      <c r="AO756" s="215"/>
      <c r="AP756" s="215"/>
      <c r="AQ756" s="215"/>
      <c r="AR756" s="215"/>
      <c r="AS756" s="224"/>
      <c r="AT756" s="224"/>
      <c r="BD756" s="185">
        <f aca="true" t="shared" si="50" ref="BD756:BD762">V756</f>
        <v>0</v>
      </c>
      <c r="BE756" s="185"/>
      <c r="BF756" s="185"/>
      <c r="BG756" s="185"/>
      <c r="BH756" s="185"/>
      <c r="BI756" s="185"/>
      <c r="BJ756" s="135"/>
      <c r="BK756" s="185">
        <f aca="true" t="shared" si="51" ref="BK756:BK762">AC756</f>
        <v>0</v>
      </c>
      <c r="BL756" s="185"/>
      <c r="BM756" s="185"/>
      <c r="BN756" s="185"/>
      <c r="BO756" s="185"/>
      <c r="BP756" s="185"/>
      <c r="BQ756" s="143"/>
      <c r="BW756" s="540"/>
    </row>
    <row r="757" spans="1:75" s="149" customFormat="1" ht="15" customHeight="1" hidden="1" outlineLevel="1">
      <c r="A757" s="87">
        <f>IF(B757&lt;&gt;"",COUNTIF($B$8:B757,"."),"")</f>
      </c>
      <c r="B757" s="190"/>
      <c r="D757" s="204" t="s">
        <v>1055</v>
      </c>
      <c r="E757" s="242"/>
      <c r="F757" s="242"/>
      <c r="G757" s="242"/>
      <c r="H757" s="242"/>
      <c r="I757" s="242"/>
      <c r="J757" s="242"/>
      <c r="K757" s="224"/>
      <c r="L757" s="224"/>
      <c r="V757" s="197">
        <v>0</v>
      </c>
      <c r="W757" s="197"/>
      <c r="X757" s="197"/>
      <c r="Y757" s="197"/>
      <c r="Z757" s="197"/>
      <c r="AA757" s="197"/>
      <c r="AC757" s="197">
        <v>0</v>
      </c>
      <c r="AD757" s="197"/>
      <c r="AE757" s="197"/>
      <c r="AF757" s="197"/>
      <c r="AG757" s="197"/>
      <c r="AH757" s="197"/>
      <c r="AI757" s="87"/>
      <c r="AJ757" s="100"/>
      <c r="AL757" s="204" t="s">
        <v>1056</v>
      </c>
      <c r="AM757" s="242"/>
      <c r="AN757" s="242"/>
      <c r="AO757" s="242"/>
      <c r="AP757" s="242"/>
      <c r="AQ757" s="242"/>
      <c r="AR757" s="242"/>
      <c r="AS757" s="224"/>
      <c r="AT757" s="224"/>
      <c r="BD757" s="197">
        <f t="shared" si="50"/>
        <v>0</v>
      </c>
      <c r="BE757" s="197"/>
      <c r="BF757" s="197"/>
      <c r="BG757" s="197"/>
      <c r="BH757" s="197"/>
      <c r="BI757" s="197"/>
      <c r="BK757" s="197">
        <f t="shared" si="51"/>
        <v>0</v>
      </c>
      <c r="BL757" s="197"/>
      <c r="BM757" s="197"/>
      <c r="BN757" s="197"/>
      <c r="BO757" s="197"/>
      <c r="BP757" s="197"/>
      <c r="BQ757" s="192"/>
      <c r="BR757" s="101"/>
      <c r="BS757" s="101"/>
      <c r="BT757" s="195"/>
      <c r="BU757" s="195"/>
      <c r="BV757" s="195"/>
      <c r="BW757" s="541"/>
    </row>
    <row r="758" spans="1:75" s="149" customFormat="1" ht="15" customHeight="1" hidden="1" outlineLevel="1">
      <c r="A758" s="87">
        <f>IF(B758&lt;&gt;"",COUNTIF($B$8:B758,"."),"")</f>
      </c>
      <c r="B758" s="190"/>
      <c r="D758" s="204" t="s">
        <v>1057</v>
      </c>
      <c r="E758" s="242"/>
      <c r="F758" s="242"/>
      <c r="G758" s="242"/>
      <c r="H758" s="242"/>
      <c r="I758" s="242"/>
      <c r="J758" s="242"/>
      <c r="K758" s="224"/>
      <c r="L758" s="224"/>
      <c r="V758" s="197">
        <v>0</v>
      </c>
      <c r="W758" s="197"/>
      <c r="X758" s="197"/>
      <c r="Y758" s="197"/>
      <c r="Z758" s="197"/>
      <c r="AA758" s="197"/>
      <c r="AC758" s="197">
        <v>0</v>
      </c>
      <c r="AD758" s="197"/>
      <c r="AE758" s="197"/>
      <c r="AF758" s="197"/>
      <c r="AG758" s="197"/>
      <c r="AH758" s="197"/>
      <c r="AI758" s="87"/>
      <c r="AJ758" s="100"/>
      <c r="AL758" s="529" t="s">
        <v>1058</v>
      </c>
      <c r="AM758" s="242"/>
      <c r="AN758" s="242"/>
      <c r="AO758" s="242"/>
      <c r="AP758" s="242"/>
      <c r="AQ758" s="242"/>
      <c r="AR758" s="242"/>
      <c r="AS758" s="224"/>
      <c r="AT758" s="224"/>
      <c r="BD758" s="197">
        <f t="shared" si="50"/>
        <v>0</v>
      </c>
      <c r="BE758" s="197"/>
      <c r="BF758" s="197"/>
      <c r="BG758" s="197"/>
      <c r="BH758" s="197"/>
      <c r="BI758" s="197"/>
      <c r="BK758" s="197">
        <f t="shared" si="51"/>
        <v>0</v>
      </c>
      <c r="BL758" s="197"/>
      <c r="BM758" s="197"/>
      <c r="BN758" s="197"/>
      <c r="BO758" s="197"/>
      <c r="BP758" s="197"/>
      <c r="BQ758" s="192"/>
      <c r="BR758" s="101"/>
      <c r="BS758" s="101"/>
      <c r="BT758" s="195"/>
      <c r="BU758" s="195"/>
      <c r="BV758" s="195"/>
      <c r="BW758" s="541"/>
    </row>
    <row r="759" spans="1:75" ht="30" customHeight="1" hidden="1" outlineLevel="1">
      <c r="A759" s="87">
        <f>IF(B759&lt;&gt;"",COUNTIF($B$8:B759,"."),"")</f>
      </c>
      <c r="B759" s="138"/>
      <c r="C759" s="226" t="s">
        <v>1059</v>
      </c>
      <c r="D759" s="165"/>
      <c r="E759" s="165"/>
      <c r="F759" s="165"/>
      <c r="G759" s="165"/>
      <c r="H759" s="165"/>
      <c r="I759" s="165"/>
      <c r="J759" s="165"/>
      <c r="K759" s="165"/>
      <c r="L759" s="165"/>
      <c r="M759" s="165"/>
      <c r="N759" s="165"/>
      <c r="O759" s="165"/>
      <c r="P759" s="165"/>
      <c r="Q759" s="165"/>
      <c r="R759" s="165"/>
      <c r="S759" s="165"/>
      <c r="T759" s="165"/>
      <c r="V759" s="185">
        <f>SUM(V760:AA762)</f>
        <v>0</v>
      </c>
      <c r="W759" s="185"/>
      <c r="X759" s="185"/>
      <c r="Y759" s="185"/>
      <c r="Z759" s="185"/>
      <c r="AA759" s="185"/>
      <c r="AB759" s="135"/>
      <c r="AC759" s="185">
        <f>SUM(AC760:AH762)</f>
        <v>0</v>
      </c>
      <c r="AD759" s="185"/>
      <c r="AE759" s="185"/>
      <c r="AF759" s="185"/>
      <c r="AG759" s="185"/>
      <c r="AH759" s="185"/>
      <c r="AI759" s="87"/>
      <c r="AJ759" s="100"/>
      <c r="AK759" s="226" t="s">
        <v>1060</v>
      </c>
      <c r="AL759" s="165"/>
      <c r="AM759" s="165"/>
      <c r="AN759" s="165"/>
      <c r="AO759" s="165"/>
      <c r="AP759" s="165"/>
      <c r="AQ759" s="165"/>
      <c r="AR759" s="165"/>
      <c r="AS759" s="165"/>
      <c r="AT759" s="165"/>
      <c r="AU759" s="165"/>
      <c r="AV759" s="165"/>
      <c r="AW759" s="165"/>
      <c r="AX759" s="165"/>
      <c r="AY759" s="165"/>
      <c r="AZ759" s="165"/>
      <c r="BA759" s="165"/>
      <c r="BB759" s="165"/>
      <c r="BD759" s="185">
        <f t="shared" si="50"/>
        <v>0</v>
      </c>
      <c r="BE759" s="185"/>
      <c r="BF759" s="185"/>
      <c r="BG759" s="185"/>
      <c r="BH759" s="185"/>
      <c r="BI759" s="185"/>
      <c r="BJ759" s="135"/>
      <c r="BK759" s="185">
        <f t="shared" si="51"/>
        <v>0</v>
      </c>
      <c r="BL759" s="185"/>
      <c r="BM759" s="185"/>
      <c r="BN759" s="185"/>
      <c r="BO759" s="185"/>
      <c r="BP759" s="185"/>
      <c r="BQ759" s="143"/>
      <c r="BW759" s="540"/>
    </row>
    <row r="760" spans="1:75" s="149" customFormat="1" ht="15" customHeight="1" hidden="1" outlineLevel="1">
      <c r="A760" s="87">
        <f>IF(B760&lt;&gt;"",COUNTIF($B$8:B760,"."),"")</f>
      </c>
      <c r="B760" s="190"/>
      <c r="D760" s="204" t="s">
        <v>1061</v>
      </c>
      <c r="E760" s="242"/>
      <c r="F760" s="242"/>
      <c r="G760" s="242"/>
      <c r="H760" s="242"/>
      <c r="I760" s="242"/>
      <c r="J760" s="242"/>
      <c r="K760" s="224"/>
      <c r="L760" s="224"/>
      <c r="V760" s="197">
        <v>0</v>
      </c>
      <c r="W760" s="197"/>
      <c r="X760" s="197"/>
      <c r="Y760" s="197"/>
      <c r="Z760" s="197"/>
      <c r="AA760" s="197"/>
      <c r="AC760" s="197">
        <v>0</v>
      </c>
      <c r="AD760" s="197"/>
      <c r="AE760" s="197"/>
      <c r="AF760" s="197"/>
      <c r="AG760" s="197"/>
      <c r="AH760" s="197"/>
      <c r="AI760" s="87"/>
      <c r="AJ760" s="100"/>
      <c r="AL760" s="204" t="s">
        <v>1062</v>
      </c>
      <c r="AM760" s="242"/>
      <c r="AN760" s="242"/>
      <c r="AO760" s="242"/>
      <c r="AP760" s="242"/>
      <c r="AQ760" s="242"/>
      <c r="AR760" s="242"/>
      <c r="AS760" s="224"/>
      <c r="AT760" s="224"/>
      <c r="BD760" s="197">
        <f t="shared" si="50"/>
        <v>0</v>
      </c>
      <c r="BE760" s="197"/>
      <c r="BF760" s="197"/>
      <c r="BG760" s="197"/>
      <c r="BH760" s="197"/>
      <c r="BI760" s="197"/>
      <c r="BK760" s="197">
        <f t="shared" si="51"/>
        <v>0</v>
      </c>
      <c r="BL760" s="197"/>
      <c r="BM760" s="197"/>
      <c r="BN760" s="197"/>
      <c r="BO760" s="197"/>
      <c r="BP760" s="197"/>
      <c r="BQ760" s="192"/>
      <c r="BR760" s="101"/>
      <c r="BS760" s="101"/>
      <c r="BT760" s="195"/>
      <c r="BU760" s="195"/>
      <c r="BV760" s="195"/>
      <c r="BW760" s="541"/>
    </row>
    <row r="761" spans="1:75" s="149" customFormat="1" ht="15" customHeight="1" hidden="1" outlineLevel="1">
      <c r="A761" s="87">
        <f>IF(B761&lt;&gt;"",COUNTIF($B$8:B761,"."),"")</f>
      </c>
      <c r="B761" s="190"/>
      <c r="D761" s="204" t="s">
        <v>1063</v>
      </c>
      <c r="E761" s="242"/>
      <c r="F761" s="242"/>
      <c r="G761" s="242"/>
      <c r="H761" s="242"/>
      <c r="I761" s="242"/>
      <c r="J761" s="242"/>
      <c r="K761" s="224"/>
      <c r="L761" s="224"/>
      <c r="V761" s="197">
        <v>0</v>
      </c>
      <c r="W761" s="197"/>
      <c r="X761" s="197"/>
      <c r="Y761" s="197"/>
      <c r="Z761" s="197"/>
      <c r="AA761" s="197"/>
      <c r="AC761" s="197">
        <v>0</v>
      </c>
      <c r="AD761" s="197"/>
      <c r="AE761" s="197"/>
      <c r="AF761" s="197"/>
      <c r="AG761" s="197"/>
      <c r="AH761" s="197"/>
      <c r="AI761" s="87"/>
      <c r="AJ761" s="100"/>
      <c r="AL761" s="204" t="s">
        <v>1064</v>
      </c>
      <c r="AM761" s="242"/>
      <c r="AN761" s="242"/>
      <c r="AO761" s="242"/>
      <c r="AP761" s="242"/>
      <c r="AQ761" s="242"/>
      <c r="AR761" s="242"/>
      <c r="AS761" s="224"/>
      <c r="AT761" s="224"/>
      <c r="BD761" s="197">
        <f t="shared" si="50"/>
        <v>0</v>
      </c>
      <c r="BE761" s="197"/>
      <c r="BF761" s="197"/>
      <c r="BG761" s="197"/>
      <c r="BH761" s="197"/>
      <c r="BI761" s="197"/>
      <c r="BK761" s="197">
        <f t="shared" si="51"/>
        <v>0</v>
      </c>
      <c r="BL761" s="197"/>
      <c r="BM761" s="197"/>
      <c r="BN761" s="197"/>
      <c r="BO761" s="197"/>
      <c r="BP761" s="197"/>
      <c r="BQ761" s="192"/>
      <c r="BR761" s="101"/>
      <c r="BS761" s="101"/>
      <c r="BT761" s="195"/>
      <c r="BU761" s="195"/>
      <c r="BV761" s="195"/>
      <c r="BW761" s="541"/>
    </row>
    <row r="762" spans="1:75" s="149" customFormat="1" ht="15" customHeight="1" hidden="1" outlineLevel="1">
      <c r="A762" s="87">
        <f>IF(B762&lt;&gt;"",COUNTIF($B$8:B762,"."),"")</f>
      </c>
      <c r="B762" s="190"/>
      <c r="D762" s="204" t="s">
        <v>1065</v>
      </c>
      <c r="E762" s="242"/>
      <c r="F762" s="242"/>
      <c r="G762" s="242"/>
      <c r="H762" s="242"/>
      <c r="I762" s="242"/>
      <c r="J762" s="242"/>
      <c r="K762" s="224"/>
      <c r="L762" s="224"/>
      <c r="V762" s="197">
        <v>0</v>
      </c>
      <c r="W762" s="197"/>
      <c r="X762" s="197"/>
      <c r="Y762" s="197"/>
      <c r="Z762" s="197"/>
      <c r="AA762" s="197"/>
      <c r="AC762" s="197">
        <v>0</v>
      </c>
      <c r="AD762" s="197"/>
      <c r="AE762" s="197"/>
      <c r="AF762" s="197"/>
      <c r="AG762" s="197"/>
      <c r="AH762" s="197"/>
      <c r="AI762" s="87"/>
      <c r="AJ762" s="100"/>
      <c r="AL762" s="204" t="s">
        <v>1066</v>
      </c>
      <c r="AM762" s="242"/>
      <c r="AN762" s="242"/>
      <c r="AO762" s="242"/>
      <c r="AP762" s="242"/>
      <c r="AQ762" s="242"/>
      <c r="AR762" s="242"/>
      <c r="AS762" s="224"/>
      <c r="AT762" s="224"/>
      <c r="BD762" s="197">
        <f t="shared" si="50"/>
        <v>0</v>
      </c>
      <c r="BE762" s="197"/>
      <c r="BF762" s="197"/>
      <c r="BG762" s="197"/>
      <c r="BH762" s="197"/>
      <c r="BI762" s="197"/>
      <c r="BK762" s="197">
        <f t="shared" si="51"/>
        <v>0</v>
      </c>
      <c r="BL762" s="197"/>
      <c r="BM762" s="197"/>
      <c r="BN762" s="197"/>
      <c r="BO762" s="197"/>
      <c r="BP762" s="197"/>
      <c r="BQ762" s="192"/>
      <c r="BR762" s="101"/>
      <c r="BS762" s="101"/>
      <c r="BT762" s="195"/>
      <c r="BU762" s="195"/>
      <c r="BV762" s="195"/>
      <c r="BW762" s="541"/>
    </row>
    <row r="763" spans="1:75" ht="15" customHeight="1" hidden="1" outlineLevel="1">
      <c r="A763" s="87">
        <f>IF(B763&lt;&gt;"",COUNTIF($B$8:B763,"."),"")</f>
      </c>
      <c r="C763" s="131"/>
      <c r="AI763" s="87"/>
      <c r="AJ763" s="100"/>
      <c r="AK763" s="131"/>
      <c r="BV763" s="136"/>
      <c r="BW763" s="136"/>
    </row>
    <row r="764" spans="1:75" s="162" customFormat="1" ht="15" customHeight="1" hidden="1" outlineLevel="1" thickBot="1">
      <c r="A764" s="87">
        <f>IF(B764&lt;&gt;"",COUNTIF($B$8:B764,"."),"")</f>
      </c>
      <c r="B764" s="134"/>
      <c r="C764" s="161" t="s">
        <v>504</v>
      </c>
      <c r="D764" s="476"/>
      <c r="E764" s="221"/>
      <c r="F764" s="221"/>
      <c r="G764" s="221"/>
      <c r="H764" s="221"/>
      <c r="I764" s="221"/>
      <c r="J764" s="477"/>
      <c r="K764" s="477"/>
      <c r="L764" s="477"/>
      <c r="M764" s="477"/>
      <c r="N764" s="477"/>
      <c r="O764" s="477"/>
      <c r="P764" s="477"/>
      <c r="Q764" s="477"/>
      <c r="R764" s="477"/>
      <c r="S764" s="477"/>
      <c r="T764" s="477"/>
      <c r="U764" s="477"/>
      <c r="V764" s="163">
        <f>V756+V759</f>
        <v>0</v>
      </c>
      <c r="W764" s="163"/>
      <c r="X764" s="163"/>
      <c r="Y764" s="163"/>
      <c r="Z764" s="163"/>
      <c r="AA764" s="163"/>
      <c r="AB764" s="137"/>
      <c r="AC764" s="163">
        <f>AC756+AC759</f>
        <v>0</v>
      </c>
      <c r="AD764" s="163"/>
      <c r="AE764" s="163"/>
      <c r="AF764" s="163"/>
      <c r="AG764" s="163"/>
      <c r="AH764" s="163"/>
      <c r="AI764" s="87"/>
      <c r="AJ764" s="100"/>
      <c r="AK764" s="161" t="s">
        <v>505</v>
      </c>
      <c r="AL764" s="476"/>
      <c r="AM764" s="221"/>
      <c r="AN764" s="221"/>
      <c r="AO764" s="221"/>
      <c r="AP764" s="221"/>
      <c r="AQ764" s="221"/>
      <c r="AR764" s="477"/>
      <c r="AS764" s="477"/>
      <c r="AT764" s="477"/>
      <c r="AU764" s="477"/>
      <c r="AV764" s="477"/>
      <c r="AW764" s="477"/>
      <c r="AX764" s="477"/>
      <c r="AY764" s="477"/>
      <c r="AZ764" s="477"/>
      <c r="BA764" s="477"/>
      <c r="BB764" s="477"/>
      <c r="BC764" s="477"/>
      <c r="BD764" s="163">
        <f>V764</f>
        <v>0</v>
      </c>
      <c r="BE764" s="163"/>
      <c r="BF764" s="163"/>
      <c r="BG764" s="163"/>
      <c r="BH764" s="163"/>
      <c r="BI764" s="163"/>
      <c r="BJ764" s="137"/>
      <c r="BK764" s="163">
        <f>AC764</f>
        <v>0</v>
      </c>
      <c r="BL764" s="163"/>
      <c r="BM764" s="163"/>
      <c r="BN764" s="163"/>
      <c r="BO764" s="163"/>
      <c r="BP764" s="163"/>
      <c r="BQ764" s="137"/>
      <c r="BR764" s="101"/>
      <c r="BS764" s="101"/>
      <c r="BT764" s="137"/>
      <c r="BU764" s="137"/>
      <c r="BV764" s="137"/>
      <c r="BW764" s="137"/>
    </row>
    <row r="765" spans="1:75" s="162" customFormat="1" ht="15" customHeight="1" hidden="1" outlineLevel="1" thickTop="1">
      <c r="A765" s="87"/>
      <c r="B765" s="134"/>
      <c r="C765" s="161"/>
      <c r="D765" s="476"/>
      <c r="E765" s="221"/>
      <c r="F765" s="221"/>
      <c r="G765" s="221"/>
      <c r="H765" s="221"/>
      <c r="I765" s="221"/>
      <c r="J765" s="477"/>
      <c r="K765" s="477"/>
      <c r="L765" s="477"/>
      <c r="M765" s="477"/>
      <c r="N765" s="477"/>
      <c r="O765" s="477"/>
      <c r="P765" s="477"/>
      <c r="Q765" s="477"/>
      <c r="R765" s="477"/>
      <c r="S765" s="477"/>
      <c r="T765" s="477"/>
      <c r="U765" s="477"/>
      <c r="V765" s="137"/>
      <c r="W765" s="137"/>
      <c r="X765" s="137"/>
      <c r="Y765" s="137"/>
      <c r="Z765" s="137"/>
      <c r="AA765" s="137"/>
      <c r="AB765" s="137"/>
      <c r="AC765" s="137"/>
      <c r="AD765" s="137"/>
      <c r="AE765" s="137"/>
      <c r="AF765" s="137"/>
      <c r="AG765" s="137"/>
      <c r="AH765" s="137"/>
      <c r="AI765" s="87"/>
      <c r="AJ765" s="100"/>
      <c r="AK765" s="161"/>
      <c r="AL765" s="476"/>
      <c r="AM765" s="221"/>
      <c r="AN765" s="221"/>
      <c r="AO765" s="221"/>
      <c r="AP765" s="221"/>
      <c r="AQ765" s="221"/>
      <c r="AR765" s="477"/>
      <c r="AS765" s="477"/>
      <c r="AT765" s="477"/>
      <c r="AU765" s="477"/>
      <c r="AV765" s="477"/>
      <c r="AW765" s="477"/>
      <c r="AX765" s="477"/>
      <c r="AY765" s="477"/>
      <c r="AZ765" s="477"/>
      <c r="BA765" s="477"/>
      <c r="BB765" s="477"/>
      <c r="BC765" s="477"/>
      <c r="BD765" s="137"/>
      <c r="BE765" s="137"/>
      <c r="BF765" s="137"/>
      <c r="BG765" s="137"/>
      <c r="BH765" s="137"/>
      <c r="BI765" s="137"/>
      <c r="BJ765" s="137"/>
      <c r="BK765" s="137"/>
      <c r="BL765" s="137"/>
      <c r="BM765" s="137"/>
      <c r="BN765" s="137"/>
      <c r="BO765" s="137"/>
      <c r="BP765" s="137"/>
      <c r="BQ765" s="137"/>
      <c r="BR765" s="101"/>
      <c r="BS765" s="101"/>
      <c r="BT765" s="137"/>
      <c r="BU765" s="137"/>
      <c r="BV765" s="137"/>
      <c r="BW765" s="137"/>
    </row>
    <row r="766" spans="1:55" ht="15" customHeight="1" collapsed="1">
      <c r="A766" s="87">
        <v>17</v>
      </c>
      <c r="B766" s="134" t="s">
        <v>265</v>
      </c>
      <c r="C766" s="130" t="s">
        <v>1067</v>
      </c>
      <c r="D766" s="215"/>
      <c r="E766" s="215"/>
      <c r="F766" s="215"/>
      <c r="G766" s="215"/>
      <c r="H766" s="215"/>
      <c r="I766" s="215"/>
      <c r="J766" s="215"/>
      <c r="K766" s="215"/>
      <c r="L766" s="215"/>
      <c r="M766" s="215"/>
      <c r="N766" s="215"/>
      <c r="O766" s="215"/>
      <c r="P766" s="215"/>
      <c r="Q766" s="215"/>
      <c r="R766" s="215"/>
      <c r="S766" s="215"/>
      <c r="T766" s="215"/>
      <c r="U766" s="215"/>
      <c r="AI766" s="87">
        <f>A766</f>
        <v>17</v>
      </c>
      <c r="AJ766" s="100" t="str">
        <f>B766</f>
        <v>.</v>
      </c>
      <c r="AK766" s="130" t="s">
        <v>1068</v>
      </c>
      <c r="AL766" s="215"/>
      <c r="AM766" s="215"/>
      <c r="AN766" s="215"/>
      <c r="AO766" s="215"/>
      <c r="AP766" s="215"/>
      <c r="AQ766" s="215"/>
      <c r="AR766" s="215"/>
      <c r="AS766" s="215"/>
      <c r="AT766" s="215"/>
      <c r="AU766" s="215"/>
      <c r="AV766" s="215"/>
      <c r="AW766" s="215"/>
      <c r="AX766" s="215"/>
      <c r="AY766" s="215"/>
      <c r="AZ766" s="215"/>
      <c r="BA766" s="215"/>
      <c r="BB766" s="215"/>
      <c r="BC766" s="215"/>
    </row>
    <row r="767" spans="1:69" ht="39" customHeight="1">
      <c r="A767" s="87">
        <f>IF(B767&lt;&gt;"",COUNTIF($B$8:B767,"."),"")</f>
      </c>
      <c r="D767" s="215"/>
      <c r="E767" s="215"/>
      <c r="F767" s="215"/>
      <c r="G767" s="215"/>
      <c r="H767" s="215"/>
      <c r="I767" s="215"/>
      <c r="J767" s="215"/>
      <c r="K767" s="215"/>
      <c r="L767" s="215"/>
      <c r="M767" s="215"/>
      <c r="N767" s="215"/>
      <c r="O767" s="215"/>
      <c r="P767" s="215"/>
      <c r="Q767" s="215"/>
      <c r="R767" s="215"/>
      <c r="S767" s="215"/>
      <c r="T767" s="215"/>
      <c r="U767" s="215"/>
      <c r="V767" s="150" t="s">
        <v>1069</v>
      </c>
      <c r="W767" s="151"/>
      <c r="X767" s="151"/>
      <c r="Y767" s="151"/>
      <c r="Z767" s="151"/>
      <c r="AA767" s="151"/>
      <c r="AB767" s="215"/>
      <c r="AC767" s="150" t="s">
        <v>1070</v>
      </c>
      <c r="AD767" s="151"/>
      <c r="AE767" s="151"/>
      <c r="AF767" s="151"/>
      <c r="AG767" s="151"/>
      <c r="AH767" s="151"/>
      <c r="AI767" s="87"/>
      <c r="AJ767" s="100"/>
      <c r="AL767" s="215"/>
      <c r="AM767" s="215"/>
      <c r="AN767" s="215"/>
      <c r="AO767" s="215"/>
      <c r="AP767" s="215"/>
      <c r="AQ767" s="215"/>
      <c r="AR767" s="215"/>
      <c r="AS767" s="215"/>
      <c r="AT767" s="215"/>
      <c r="AU767" s="215"/>
      <c r="AV767" s="215"/>
      <c r="AW767" s="215"/>
      <c r="AX767" s="215"/>
      <c r="AY767" s="215"/>
      <c r="AZ767" s="215"/>
      <c r="BA767" s="215"/>
      <c r="BB767" s="215"/>
      <c r="BC767" s="215"/>
      <c r="BD767" s="150" t="str">
        <f>'[1]TK'!E17&amp;"            VND"</f>
        <v>Year 2008            VND</v>
      </c>
      <c r="BE767" s="151"/>
      <c r="BF767" s="151"/>
      <c r="BG767" s="151"/>
      <c r="BH767" s="151"/>
      <c r="BI767" s="151"/>
      <c r="BJ767" s="143"/>
      <c r="BK767" s="150" t="str">
        <f>'[1]TK'!E19&amp;"            VND"</f>
        <v>Year 2007            VND</v>
      </c>
      <c r="BL767" s="150"/>
      <c r="BM767" s="150"/>
      <c r="BN767" s="150"/>
      <c r="BO767" s="150"/>
      <c r="BP767" s="150"/>
      <c r="BQ767" s="475"/>
    </row>
    <row r="768" spans="1:75" ht="15" customHeight="1">
      <c r="A768" s="87">
        <f>IF(B768&lt;&gt;"",COUNTIF($B$8:B768,"."),"")</f>
      </c>
      <c r="C768" s="155" t="s">
        <v>1071</v>
      </c>
      <c r="D768" s="215"/>
      <c r="E768" s="215"/>
      <c r="F768" s="215"/>
      <c r="G768" s="215"/>
      <c r="H768" s="215"/>
      <c r="I768" s="215"/>
      <c r="J768" s="215"/>
      <c r="K768" s="215"/>
      <c r="L768" s="215"/>
      <c r="M768" s="215"/>
      <c r="N768" s="215"/>
      <c r="O768" s="215"/>
      <c r="P768" s="215"/>
      <c r="Q768" s="215"/>
      <c r="R768" s="215"/>
      <c r="S768" s="215"/>
      <c r="T768" s="215"/>
      <c r="U768" s="215"/>
      <c r="V768" s="185">
        <f>'[4]KQKD'!$F$12</f>
        <v>2187192222</v>
      </c>
      <c r="W768" s="185"/>
      <c r="X768" s="185"/>
      <c r="Y768" s="185"/>
      <c r="Z768" s="185"/>
      <c r="AA768" s="185"/>
      <c r="AC768" s="185">
        <f>'[4]KQKD'!$H$12</f>
        <v>3794445597</v>
      </c>
      <c r="AD768" s="185"/>
      <c r="AE768" s="185"/>
      <c r="AF768" s="185"/>
      <c r="AG768" s="185"/>
      <c r="AH768" s="185"/>
      <c r="AI768" s="87"/>
      <c r="AJ768" s="100"/>
      <c r="AK768" s="155"/>
      <c r="AL768" s="215"/>
      <c r="AM768" s="215"/>
      <c r="AN768" s="215"/>
      <c r="AO768" s="215"/>
      <c r="AP768" s="215"/>
      <c r="AQ768" s="215"/>
      <c r="AR768" s="215"/>
      <c r="AS768" s="215"/>
      <c r="AT768" s="215"/>
      <c r="AU768" s="215"/>
      <c r="AV768" s="215"/>
      <c r="AW768" s="215"/>
      <c r="AX768" s="215"/>
      <c r="AY768" s="215"/>
      <c r="AZ768" s="215"/>
      <c r="BA768" s="215"/>
      <c r="BB768" s="215"/>
      <c r="BC768" s="215"/>
      <c r="BD768" s="185">
        <f>V768</f>
        <v>2187192222</v>
      </c>
      <c r="BE768" s="185"/>
      <c r="BF768" s="185"/>
      <c r="BG768" s="185"/>
      <c r="BH768" s="185"/>
      <c r="BI768" s="185"/>
      <c r="BK768" s="185">
        <f aca="true" t="shared" si="52" ref="BK768:BK776">AC768</f>
        <v>3794445597</v>
      </c>
      <c r="BL768" s="185"/>
      <c r="BM768" s="185"/>
      <c r="BN768" s="185"/>
      <c r="BO768" s="185"/>
      <c r="BP768" s="185"/>
      <c r="BQ768" s="143"/>
      <c r="BT768" s="542"/>
      <c r="BU768" s="542"/>
      <c r="BV768" s="542"/>
      <c r="BW768" s="542"/>
    </row>
    <row r="769" spans="1:75" ht="15" customHeight="1">
      <c r="A769" s="87">
        <f>IF(B769&lt;&gt;"",COUNTIF($B$8:B769,"."),"")</f>
      </c>
      <c r="C769" s="155" t="s">
        <v>1072</v>
      </c>
      <c r="D769" s="215"/>
      <c r="E769" s="215"/>
      <c r="F769" s="215"/>
      <c r="G769" s="215"/>
      <c r="H769" s="215"/>
      <c r="I769" s="215"/>
      <c r="J769" s="215"/>
      <c r="K769" s="215"/>
      <c r="L769" s="215"/>
      <c r="M769" s="215"/>
      <c r="N769" s="215"/>
      <c r="O769" s="215"/>
      <c r="P769" s="215"/>
      <c r="Q769" s="215"/>
      <c r="R769" s="215"/>
      <c r="S769" s="215"/>
      <c r="T769" s="215"/>
      <c r="U769" s="215"/>
      <c r="V769" s="185">
        <f>'[4]KQKD'!$F$13</f>
        <v>367645901</v>
      </c>
      <c r="W769" s="185"/>
      <c r="X769" s="185"/>
      <c r="Y769" s="185"/>
      <c r="Z769" s="185"/>
      <c r="AA769" s="185"/>
      <c r="AC769" s="185">
        <f>'[4]KQKD'!$H$13</f>
        <v>968061850</v>
      </c>
      <c r="AD769" s="185"/>
      <c r="AE769" s="185"/>
      <c r="AF769" s="185"/>
      <c r="AG769" s="185"/>
      <c r="AH769" s="185"/>
      <c r="AI769" s="87"/>
      <c r="AJ769" s="100"/>
      <c r="AK769" s="155"/>
      <c r="AL769" s="215"/>
      <c r="AM769" s="215"/>
      <c r="AN769" s="215"/>
      <c r="AO769" s="215"/>
      <c r="AP769" s="215"/>
      <c r="AQ769" s="215"/>
      <c r="AR769" s="215"/>
      <c r="AS769" s="215"/>
      <c r="AT769" s="215"/>
      <c r="AU769" s="215"/>
      <c r="AV769" s="215"/>
      <c r="AW769" s="215"/>
      <c r="AX769" s="215"/>
      <c r="AY769" s="215"/>
      <c r="AZ769" s="215"/>
      <c r="BA769" s="215"/>
      <c r="BB769" s="215"/>
      <c r="BC769" s="215"/>
      <c r="BD769" s="185">
        <f>V769</f>
        <v>367645901</v>
      </c>
      <c r="BE769" s="185"/>
      <c r="BF769" s="185"/>
      <c r="BG769" s="185"/>
      <c r="BH769" s="185"/>
      <c r="BI769" s="185"/>
      <c r="BK769" s="185">
        <f t="shared" si="52"/>
        <v>968061850</v>
      </c>
      <c r="BL769" s="185"/>
      <c r="BM769" s="185"/>
      <c r="BN769" s="185"/>
      <c r="BO769" s="185"/>
      <c r="BP769" s="185"/>
      <c r="BQ769" s="143"/>
      <c r="BT769" s="542"/>
      <c r="BU769" s="542"/>
      <c r="BV769" s="542"/>
      <c r="BW769" s="542"/>
    </row>
    <row r="770" spans="1:75" ht="0.75" customHeight="1">
      <c r="A770" s="87">
        <f>IF(B770&lt;&gt;"",COUNTIF($B$8:B770,"."),"")</f>
      </c>
      <c r="C770" s="155" t="s">
        <v>1073</v>
      </c>
      <c r="D770" s="215"/>
      <c r="E770" s="215"/>
      <c r="F770" s="215"/>
      <c r="G770" s="215"/>
      <c r="H770" s="215"/>
      <c r="I770" s="215"/>
      <c r="J770" s="215"/>
      <c r="K770" s="215"/>
      <c r="L770" s="215"/>
      <c r="M770" s="215"/>
      <c r="N770" s="215"/>
      <c r="O770" s="215"/>
      <c r="P770" s="215"/>
      <c r="Q770" s="215"/>
      <c r="R770" s="215"/>
      <c r="S770" s="215"/>
      <c r="T770" s="215"/>
      <c r="U770" s="215"/>
      <c r="AC770" s="185">
        <v>0</v>
      </c>
      <c r="AD770" s="185"/>
      <c r="AE770" s="185"/>
      <c r="AF770" s="185"/>
      <c r="AG770" s="185"/>
      <c r="AH770" s="185"/>
      <c r="AI770" s="87"/>
      <c r="AJ770" s="100"/>
      <c r="AK770" s="155"/>
      <c r="AL770" s="215"/>
      <c r="AM770" s="215"/>
      <c r="AN770" s="215"/>
      <c r="AO770" s="215"/>
      <c r="AP770" s="215"/>
      <c r="AQ770" s="215"/>
      <c r="AR770" s="215"/>
      <c r="AS770" s="215"/>
      <c r="AT770" s="215"/>
      <c r="AU770" s="215"/>
      <c r="AV770" s="215"/>
      <c r="AW770" s="215"/>
      <c r="AX770" s="215"/>
      <c r="AY770" s="215"/>
      <c r="AZ770" s="215"/>
      <c r="BA770" s="215"/>
      <c r="BB770" s="215"/>
      <c r="BC770" s="215"/>
      <c r="BD770" s="185">
        <f>V771</f>
        <v>0</v>
      </c>
      <c r="BE770" s="185"/>
      <c r="BF770" s="185"/>
      <c r="BG770" s="185"/>
      <c r="BH770" s="185"/>
      <c r="BI770" s="185"/>
      <c r="BK770" s="185">
        <f t="shared" si="52"/>
        <v>0</v>
      </c>
      <c r="BL770" s="185"/>
      <c r="BM770" s="185"/>
      <c r="BN770" s="185"/>
      <c r="BO770" s="185"/>
      <c r="BP770" s="185"/>
      <c r="BQ770" s="143"/>
      <c r="BT770" s="542"/>
      <c r="BU770" s="542"/>
      <c r="BV770" s="542"/>
      <c r="BW770" s="542"/>
    </row>
    <row r="771" spans="1:75" ht="15" customHeight="1" hidden="1">
      <c r="A771" s="87">
        <f>IF(B771&lt;&gt;"",COUNTIF($B$8:B771,"."),"")</f>
      </c>
      <c r="C771" s="155" t="s">
        <v>1074</v>
      </c>
      <c r="D771" s="215"/>
      <c r="E771" s="215"/>
      <c r="F771" s="215"/>
      <c r="G771" s="215"/>
      <c r="H771" s="215"/>
      <c r="I771" s="215"/>
      <c r="J771" s="215"/>
      <c r="K771" s="215"/>
      <c r="L771" s="215"/>
      <c r="M771" s="215"/>
      <c r="N771" s="215"/>
      <c r="O771" s="215"/>
      <c r="P771" s="215"/>
      <c r="Q771" s="215"/>
      <c r="R771" s="215"/>
      <c r="S771" s="215"/>
      <c r="T771" s="215"/>
      <c r="U771" s="215"/>
      <c r="V771" s="185"/>
      <c r="W771" s="185"/>
      <c r="X771" s="185"/>
      <c r="Y771" s="185"/>
      <c r="Z771" s="185"/>
      <c r="AA771" s="185"/>
      <c r="AC771" s="185"/>
      <c r="AD771" s="185"/>
      <c r="AE771" s="185"/>
      <c r="AF771" s="185"/>
      <c r="AG771" s="185"/>
      <c r="AH771" s="185"/>
      <c r="AI771" s="87"/>
      <c r="AJ771" s="100"/>
      <c r="AK771" s="155"/>
      <c r="AL771" s="215"/>
      <c r="AM771" s="215"/>
      <c r="AN771" s="215"/>
      <c r="AO771" s="215"/>
      <c r="AP771" s="215"/>
      <c r="AQ771" s="215"/>
      <c r="AR771" s="215"/>
      <c r="AS771" s="215"/>
      <c r="AT771" s="215"/>
      <c r="AU771" s="215"/>
      <c r="AV771" s="215"/>
      <c r="AW771" s="215"/>
      <c r="AX771" s="215"/>
      <c r="AY771" s="215"/>
      <c r="AZ771" s="215"/>
      <c r="BA771" s="215"/>
      <c r="BB771" s="215"/>
      <c r="BC771" s="215"/>
      <c r="BD771" s="185" t="e">
        <f>#REF!</f>
        <v>#REF!</v>
      </c>
      <c r="BE771" s="185"/>
      <c r="BF771" s="185"/>
      <c r="BG771" s="185"/>
      <c r="BH771" s="185"/>
      <c r="BI771" s="185"/>
      <c r="BK771" s="185">
        <f t="shared" si="52"/>
        <v>0</v>
      </c>
      <c r="BL771" s="185"/>
      <c r="BM771" s="185"/>
      <c r="BN771" s="185"/>
      <c r="BO771" s="185"/>
      <c r="BP771" s="185"/>
      <c r="BQ771" s="143"/>
      <c r="BT771" s="542"/>
      <c r="BU771" s="542"/>
      <c r="BV771" s="542"/>
      <c r="BW771" s="542"/>
    </row>
    <row r="772" spans="1:75" ht="15" customHeight="1">
      <c r="A772" s="87">
        <f>IF(B772&lt;&gt;"",COUNTIF($B$8:B772,"."),"")</f>
      </c>
      <c r="C772" s="155" t="s">
        <v>1075</v>
      </c>
      <c r="D772" s="215"/>
      <c r="E772" s="215"/>
      <c r="F772" s="215"/>
      <c r="G772" s="215"/>
      <c r="H772" s="215"/>
      <c r="I772" s="215"/>
      <c r="J772" s="215"/>
      <c r="K772" s="215"/>
      <c r="L772" s="215"/>
      <c r="M772" s="215"/>
      <c r="N772" s="215"/>
      <c r="O772" s="215"/>
      <c r="P772" s="215"/>
      <c r="Q772" s="215"/>
      <c r="R772" s="215"/>
      <c r="S772" s="215"/>
      <c r="T772" s="215"/>
      <c r="U772" s="215"/>
      <c r="V772" s="185">
        <f>'[4]KQKD'!$F$16</f>
        <v>20000000</v>
      </c>
      <c r="W772" s="185"/>
      <c r="X772" s="185"/>
      <c r="Y772" s="185"/>
      <c r="Z772" s="185"/>
      <c r="AA772" s="185"/>
      <c r="AC772" s="185">
        <v>0</v>
      </c>
      <c r="AD772" s="185"/>
      <c r="AE772" s="185"/>
      <c r="AF772" s="185"/>
      <c r="AG772" s="185"/>
      <c r="AH772" s="185"/>
      <c r="AI772" s="87"/>
      <c r="AJ772" s="100"/>
      <c r="AK772" s="155"/>
      <c r="AL772" s="215"/>
      <c r="AM772" s="215"/>
      <c r="AN772" s="215"/>
      <c r="AO772" s="215"/>
      <c r="AP772" s="215"/>
      <c r="AQ772" s="215"/>
      <c r="AR772" s="215"/>
      <c r="AS772" s="215"/>
      <c r="AT772" s="215"/>
      <c r="AU772" s="215"/>
      <c r="AV772" s="215"/>
      <c r="AW772" s="215"/>
      <c r="AX772" s="215"/>
      <c r="AY772" s="215"/>
      <c r="AZ772" s="215"/>
      <c r="BA772" s="215"/>
      <c r="BB772" s="215"/>
      <c r="BC772" s="215"/>
      <c r="BD772" s="185">
        <f>V772</f>
        <v>20000000</v>
      </c>
      <c r="BE772" s="185"/>
      <c r="BF772" s="185"/>
      <c r="BG772" s="185"/>
      <c r="BH772" s="185"/>
      <c r="BI772" s="185"/>
      <c r="BK772" s="185">
        <f t="shared" si="52"/>
        <v>0</v>
      </c>
      <c r="BL772" s="185"/>
      <c r="BM772" s="185"/>
      <c r="BN772" s="185"/>
      <c r="BO772" s="185"/>
      <c r="BP772" s="185"/>
      <c r="BQ772" s="143"/>
      <c r="BT772" s="542"/>
      <c r="BU772" s="542"/>
      <c r="BV772" s="542"/>
      <c r="BW772" s="542"/>
    </row>
    <row r="773" spans="1:75" ht="18.75" customHeight="1">
      <c r="A773" s="87">
        <f>IF(B773&lt;&gt;"",COUNTIF($B$8:B773,"."),"")</f>
      </c>
      <c r="C773" s="155" t="s">
        <v>1076</v>
      </c>
      <c r="D773" s="215"/>
      <c r="E773" s="215"/>
      <c r="F773" s="215"/>
      <c r="G773" s="215"/>
      <c r="H773" s="215"/>
      <c r="I773" s="215"/>
      <c r="J773" s="215"/>
      <c r="K773" s="215"/>
      <c r="L773" s="215"/>
      <c r="M773" s="215"/>
      <c r="N773" s="215"/>
      <c r="O773" s="215"/>
      <c r="P773" s="215"/>
      <c r="Q773" s="215"/>
      <c r="R773" s="215"/>
      <c r="S773" s="215"/>
      <c r="T773" s="215"/>
      <c r="U773" s="215"/>
      <c r="V773" s="185">
        <f>'[4]KQKD'!$F$17</f>
        <v>193909311</v>
      </c>
      <c r="W773" s="185"/>
      <c r="X773" s="185"/>
      <c r="Y773" s="185"/>
      <c r="Z773" s="185"/>
      <c r="AA773" s="185"/>
      <c r="AC773" s="185">
        <f>'[4]KQKD'!$H$17</f>
        <v>146786256</v>
      </c>
      <c r="AD773" s="185"/>
      <c r="AE773" s="185"/>
      <c r="AF773" s="185"/>
      <c r="AG773" s="185"/>
      <c r="AH773" s="185"/>
      <c r="AI773" s="87"/>
      <c r="AJ773" s="100"/>
      <c r="AK773" s="155"/>
      <c r="AL773" s="215"/>
      <c r="AM773" s="215"/>
      <c r="AN773" s="215"/>
      <c r="AO773" s="215"/>
      <c r="AP773" s="215"/>
      <c r="AQ773" s="215"/>
      <c r="AR773" s="215"/>
      <c r="AS773" s="215"/>
      <c r="AT773" s="215"/>
      <c r="AU773" s="215"/>
      <c r="AV773" s="215"/>
      <c r="AW773" s="215"/>
      <c r="AX773" s="215"/>
      <c r="AY773" s="215"/>
      <c r="AZ773" s="215"/>
      <c r="BA773" s="215"/>
      <c r="BB773" s="215"/>
      <c r="BC773" s="215"/>
      <c r="BD773" s="185">
        <f>V773</f>
        <v>193909311</v>
      </c>
      <c r="BE773" s="185"/>
      <c r="BF773" s="185"/>
      <c r="BG773" s="185"/>
      <c r="BH773" s="185"/>
      <c r="BI773" s="185"/>
      <c r="BK773" s="185">
        <f t="shared" si="52"/>
        <v>146786256</v>
      </c>
      <c r="BL773" s="185"/>
      <c r="BM773" s="185"/>
      <c r="BN773" s="185"/>
      <c r="BO773" s="185"/>
      <c r="BP773" s="185"/>
      <c r="BQ773" s="143"/>
      <c r="BT773" s="542"/>
      <c r="BU773" s="542"/>
      <c r="BV773" s="542"/>
      <c r="BW773" s="542"/>
    </row>
    <row r="774" spans="1:75" ht="15.75" customHeight="1">
      <c r="A774" s="87">
        <f>IF(B774&lt;&gt;"",COUNTIF($B$8:B774,"."),"")</f>
      </c>
      <c r="C774" s="155" t="s">
        <v>1077</v>
      </c>
      <c r="D774" s="215"/>
      <c r="E774" s="215"/>
      <c r="F774" s="215"/>
      <c r="G774" s="215"/>
      <c r="H774" s="215"/>
      <c r="I774" s="215"/>
      <c r="J774" s="215"/>
      <c r="K774" s="215"/>
      <c r="L774" s="215"/>
      <c r="M774" s="215"/>
      <c r="N774" s="215"/>
      <c r="O774" s="215"/>
      <c r="P774" s="215"/>
      <c r="Q774" s="215"/>
      <c r="R774" s="215"/>
      <c r="S774" s="215"/>
      <c r="T774" s="215"/>
      <c r="U774" s="215"/>
      <c r="V774" s="185"/>
      <c r="W774" s="185"/>
      <c r="X774" s="185"/>
      <c r="Y774" s="185"/>
      <c r="Z774" s="185"/>
      <c r="AA774" s="185"/>
      <c r="AC774" s="185">
        <f>'[1]KQKD'!R19</f>
        <v>0</v>
      </c>
      <c r="AD774" s="185"/>
      <c r="AE774" s="185"/>
      <c r="AF774" s="185"/>
      <c r="AG774" s="185"/>
      <c r="AH774" s="185"/>
      <c r="AI774" s="87"/>
      <c r="AJ774" s="100"/>
      <c r="AK774" s="155"/>
      <c r="AL774" s="215"/>
      <c r="AM774" s="215"/>
      <c r="AN774" s="215"/>
      <c r="AO774" s="215"/>
      <c r="AP774" s="215"/>
      <c r="AQ774" s="215"/>
      <c r="AR774" s="215"/>
      <c r="AS774" s="215"/>
      <c r="AT774" s="215"/>
      <c r="AU774" s="215"/>
      <c r="AV774" s="215"/>
      <c r="AW774" s="215"/>
      <c r="AX774" s="215"/>
      <c r="AY774" s="215"/>
      <c r="AZ774" s="215"/>
      <c r="BA774" s="215"/>
      <c r="BB774" s="215"/>
      <c r="BC774" s="215"/>
      <c r="BD774" s="185">
        <f>V774</f>
        <v>0</v>
      </c>
      <c r="BE774" s="185"/>
      <c r="BF774" s="185"/>
      <c r="BG774" s="185"/>
      <c r="BH774" s="185"/>
      <c r="BI774" s="185"/>
      <c r="BK774" s="185">
        <f t="shared" si="52"/>
        <v>0</v>
      </c>
      <c r="BL774" s="185"/>
      <c r="BM774" s="185"/>
      <c r="BN774" s="185"/>
      <c r="BO774" s="185"/>
      <c r="BP774" s="185"/>
      <c r="BQ774" s="143"/>
      <c r="BT774" s="542"/>
      <c r="BU774" s="542"/>
      <c r="BV774" s="542"/>
      <c r="BW774" s="542"/>
    </row>
    <row r="775" spans="1:75" ht="14.25" customHeight="1">
      <c r="A775" s="87">
        <f>IF(B775&lt;&gt;"",COUNTIF($B$8:B775,"."),"")</f>
      </c>
      <c r="C775" s="155" t="s">
        <v>1078</v>
      </c>
      <c r="D775" s="215"/>
      <c r="E775" s="215"/>
      <c r="F775" s="215"/>
      <c r="G775" s="215"/>
      <c r="H775" s="215"/>
      <c r="I775" s="215"/>
      <c r="J775" s="215"/>
      <c r="K775" s="215"/>
      <c r="L775" s="215"/>
      <c r="M775" s="215"/>
      <c r="N775" s="215"/>
      <c r="O775" s="215"/>
      <c r="P775" s="215"/>
      <c r="Q775" s="215"/>
      <c r="R775" s="215"/>
      <c r="S775" s="215"/>
      <c r="T775" s="215"/>
      <c r="U775" s="215"/>
      <c r="V775" s="185"/>
      <c r="W775" s="185"/>
      <c r="X775" s="185"/>
      <c r="Y775" s="185"/>
      <c r="Z775" s="185"/>
      <c r="AA775" s="185"/>
      <c r="AC775" s="185">
        <f>'[1]KQKD'!R20</f>
        <v>0</v>
      </c>
      <c r="AD775" s="185"/>
      <c r="AE775" s="185"/>
      <c r="AF775" s="185"/>
      <c r="AG775" s="185"/>
      <c r="AH775" s="185"/>
      <c r="AI775" s="87"/>
      <c r="AJ775" s="100"/>
      <c r="AK775" s="155"/>
      <c r="AL775" s="215"/>
      <c r="AM775" s="215"/>
      <c r="AN775" s="215"/>
      <c r="AO775" s="215"/>
      <c r="AP775" s="215"/>
      <c r="AQ775" s="215"/>
      <c r="AR775" s="215"/>
      <c r="AS775" s="215"/>
      <c r="AT775" s="215"/>
      <c r="AU775" s="215"/>
      <c r="AV775" s="215"/>
      <c r="AW775" s="215"/>
      <c r="AX775" s="215"/>
      <c r="AY775" s="215"/>
      <c r="AZ775" s="215"/>
      <c r="BA775" s="215"/>
      <c r="BB775" s="215"/>
      <c r="BC775" s="215"/>
      <c r="BD775" s="185">
        <f>V775</f>
        <v>0</v>
      </c>
      <c r="BE775" s="185"/>
      <c r="BF775" s="185"/>
      <c r="BG775" s="185"/>
      <c r="BH775" s="185"/>
      <c r="BI775" s="185"/>
      <c r="BK775" s="185">
        <f t="shared" si="52"/>
        <v>0</v>
      </c>
      <c r="BL775" s="185"/>
      <c r="BM775" s="185"/>
      <c r="BN775" s="185"/>
      <c r="BO775" s="185"/>
      <c r="BP775" s="185"/>
      <c r="BQ775" s="143"/>
      <c r="BT775" s="542"/>
      <c r="BU775" s="542"/>
      <c r="BV775" s="542"/>
      <c r="BW775" s="542"/>
    </row>
    <row r="776" spans="1:75" ht="15" customHeight="1">
      <c r="A776" s="87">
        <f>IF(B776&lt;&gt;"",COUNTIF($B$8:B776,"."),"")</f>
      </c>
      <c r="C776" s="155" t="s">
        <v>1079</v>
      </c>
      <c r="D776" s="215"/>
      <c r="E776" s="215"/>
      <c r="F776" s="215"/>
      <c r="G776" s="215"/>
      <c r="H776" s="215"/>
      <c r="I776" s="215"/>
      <c r="J776" s="215"/>
      <c r="K776" s="215"/>
      <c r="L776" s="215"/>
      <c r="M776" s="215"/>
      <c r="N776" s="215"/>
      <c r="O776" s="215"/>
      <c r="P776" s="215"/>
      <c r="Q776" s="215"/>
      <c r="R776" s="215"/>
      <c r="S776" s="215"/>
      <c r="T776" s="215"/>
      <c r="U776" s="215"/>
      <c r="V776" s="185">
        <f>'[4]KQKD'!$F$20</f>
        <v>2973610290</v>
      </c>
      <c r="W776" s="185"/>
      <c r="X776" s="185"/>
      <c r="Y776" s="185"/>
      <c r="Z776" s="185"/>
      <c r="AA776" s="185"/>
      <c r="AB776" s="543"/>
      <c r="AC776" s="185">
        <f>'[4]KQKD'!$H$20</f>
        <v>5113553520</v>
      </c>
      <c r="AD776" s="185"/>
      <c r="AE776" s="185"/>
      <c r="AF776" s="185"/>
      <c r="AG776" s="185"/>
      <c r="AH776" s="185"/>
      <c r="AI776" s="87"/>
      <c r="AJ776" s="100"/>
      <c r="AK776" s="155"/>
      <c r="AL776" s="215"/>
      <c r="AM776" s="215"/>
      <c r="AN776" s="215"/>
      <c r="AO776" s="215"/>
      <c r="AP776" s="215"/>
      <c r="AQ776" s="215"/>
      <c r="AR776" s="215"/>
      <c r="AS776" s="215"/>
      <c r="AT776" s="215"/>
      <c r="AU776" s="215"/>
      <c r="AV776" s="215"/>
      <c r="AW776" s="215"/>
      <c r="AX776" s="215"/>
      <c r="AY776" s="215"/>
      <c r="AZ776" s="215"/>
      <c r="BA776" s="215"/>
      <c r="BB776" s="215"/>
      <c r="BC776" s="215"/>
      <c r="BD776" s="185">
        <f>V776</f>
        <v>2973610290</v>
      </c>
      <c r="BE776" s="185"/>
      <c r="BF776" s="185"/>
      <c r="BG776" s="185"/>
      <c r="BH776" s="185"/>
      <c r="BI776" s="185"/>
      <c r="BK776" s="185">
        <f t="shared" si="52"/>
        <v>5113553520</v>
      </c>
      <c r="BL776" s="185"/>
      <c r="BM776" s="185"/>
      <c r="BN776" s="185"/>
      <c r="BO776" s="185"/>
      <c r="BP776" s="185"/>
      <c r="BQ776" s="143"/>
      <c r="BT776" s="542"/>
      <c r="BU776" s="542"/>
      <c r="BV776" s="542"/>
      <c r="BW776" s="542"/>
    </row>
    <row r="777" spans="1:75" ht="15" customHeight="1">
      <c r="A777" s="87">
        <f>IF(B777&lt;&gt;"",COUNTIF($B$8:B777,"."),"")</f>
      </c>
      <c r="C777" s="155"/>
      <c r="D777" s="215"/>
      <c r="E777" s="215"/>
      <c r="F777" s="215"/>
      <c r="G777" s="215"/>
      <c r="H777" s="215"/>
      <c r="I777" s="215"/>
      <c r="J777" s="215"/>
      <c r="K777" s="215"/>
      <c r="L777" s="215"/>
      <c r="M777" s="215"/>
      <c r="N777" s="215"/>
      <c r="O777" s="215"/>
      <c r="P777" s="215"/>
      <c r="Q777" s="215"/>
      <c r="R777" s="215"/>
      <c r="S777" s="215"/>
      <c r="T777" s="215"/>
      <c r="U777" s="215"/>
      <c r="V777" s="160"/>
      <c r="W777" s="160"/>
      <c r="X777" s="160"/>
      <c r="Y777" s="160"/>
      <c r="Z777" s="160"/>
      <c r="AA777" s="160"/>
      <c r="AI777" s="87"/>
      <c r="AJ777" s="100"/>
      <c r="AK777" s="155"/>
      <c r="AL777" s="215"/>
      <c r="AM777" s="215"/>
      <c r="AN777" s="215"/>
      <c r="AO777" s="215"/>
      <c r="AP777" s="215"/>
      <c r="AQ777" s="215"/>
      <c r="AR777" s="215"/>
      <c r="AS777" s="215"/>
      <c r="AT777" s="215"/>
      <c r="AU777" s="215"/>
      <c r="AV777" s="215"/>
      <c r="AW777" s="215"/>
      <c r="AX777" s="215"/>
      <c r="AY777" s="215"/>
      <c r="AZ777" s="215"/>
      <c r="BA777" s="215"/>
      <c r="BB777" s="215"/>
      <c r="BC777" s="215"/>
      <c r="BD777" s="160"/>
      <c r="BE777" s="160"/>
      <c r="BF777" s="160"/>
      <c r="BG777" s="160"/>
      <c r="BH777" s="160"/>
      <c r="BI777" s="160"/>
      <c r="BK777" s="160"/>
      <c r="BL777" s="160"/>
      <c r="BM777" s="160"/>
      <c r="BN777" s="160"/>
      <c r="BO777" s="160"/>
      <c r="BP777" s="160"/>
      <c r="BT777" s="542"/>
      <c r="BU777" s="542"/>
      <c r="BV777" s="542"/>
      <c r="BW777" s="542"/>
    </row>
    <row r="778" spans="1:75" s="162" customFormat="1" ht="15" customHeight="1" thickBot="1">
      <c r="A778" s="87">
        <f>IF(B778&lt;&gt;"",COUNTIF($B$8:B778,"."),"")</f>
      </c>
      <c r="B778" s="134"/>
      <c r="C778" s="161" t="s">
        <v>504</v>
      </c>
      <c r="D778" s="476"/>
      <c r="E778" s="221"/>
      <c r="F778" s="221"/>
      <c r="G778" s="221"/>
      <c r="H778" s="221"/>
      <c r="I778" s="221"/>
      <c r="J778" s="477"/>
      <c r="K778" s="477"/>
      <c r="L778" s="477"/>
      <c r="M778" s="477"/>
      <c r="N778" s="477"/>
      <c r="O778" s="477"/>
      <c r="P778" s="477"/>
      <c r="Q778" s="477"/>
      <c r="R778" s="477"/>
      <c r="S778" s="477"/>
      <c r="T778" s="477"/>
      <c r="V778" s="243">
        <f>V768+V769+V771+V772+V776+V773</f>
        <v>5742357724</v>
      </c>
      <c r="W778" s="243"/>
      <c r="X778" s="243"/>
      <c r="Y778" s="243"/>
      <c r="Z778" s="243"/>
      <c r="AA778" s="243"/>
      <c r="AC778" s="243">
        <f>SUM(AC768:AH777)</f>
        <v>10022847223</v>
      </c>
      <c r="AD778" s="243"/>
      <c r="AE778" s="243"/>
      <c r="AF778" s="243"/>
      <c r="AG778" s="243"/>
      <c r="AH778" s="243"/>
      <c r="AI778" s="87"/>
      <c r="AJ778" s="100"/>
      <c r="AK778" s="161" t="s">
        <v>505</v>
      </c>
      <c r="AL778" s="476"/>
      <c r="AM778" s="221"/>
      <c r="AN778" s="221"/>
      <c r="AO778" s="221"/>
      <c r="AP778" s="221"/>
      <c r="AQ778" s="221"/>
      <c r="AR778" s="477"/>
      <c r="AS778" s="477"/>
      <c r="AT778" s="477"/>
      <c r="AU778" s="477"/>
      <c r="AV778" s="477"/>
      <c r="AW778" s="477"/>
      <c r="AX778" s="477"/>
      <c r="AY778" s="477"/>
      <c r="AZ778" s="477"/>
      <c r="BA778" s="477"/>
      <c r="BB778" s="477"/>
      <c r="BD778" s="243" t="e">
        <f>SUM(BD768:BI777)</f>
        <v>#REF!</v>
      </c>
      <c r="BE778" s="243"/>
      <c r="BF778" s="243"/>
      <c r="BG778" s="243"/>
      <c r="BH778" s="243"/>
      <c r="BI778" s="243"/>
      <c r="BK778" s="243">
        <f>SUM(BK768:BP777)</f>
        <v>10022847223</v>
      </c>
      <c r="BL778" s="243"/>
      <c r="BM778" s="243"/>
      <c r="BN778" s="243"/>
      <c r="BO778" s="243"/>
      <c r="BP778" s="243"/>
      <c r="BQ778" s="403"/>
      <c r="BR778" s="101"/>
      <c r="BS778" s="101"/>
      <c r="BT778" s="137"/>
      <c r="BU778" s="137"/>
      <c r="BV778" s="542"/>
      <c r="BW778" s="542"/>
    </row>
    <row r="779" spans="1:75" s="162" customFormat="1" ht="15" customHeight="1" thickTop="1">
      <c r="A779" s="87"/>
      <c r="B779" s="134"/>
      <c r="C779" s="161"/>
      <c r="D779" s="476"/>
      <c r="E779" s="221"/>
      <c r="F779" s="221"/>
      <c r="G779" s="221"/>
      <c r="H779" s="221"/>
      <c r="I779" s="221"/>
      <c r="J779" s="477"/>
      <c r="K779" s="477"/>
      <c r="L779" s="477"/>
      <c r="M779" s="477"/>
      <c r="N779" s="477"/>
      <c r="O779" s="477"/>
      <c r="P779" s="477"/>
      <c r="Q779" s="477"/>
      <c r="R779" s="477"/>
      <c r="S779" s="477"/>
      <c r="T779" s="477"/>
      <c r="V779" s="403"/>
      <c r="W779" s="403"/>
      <c r="X779" s="403"/>
      <c r="Y779" s="403"/>
      <c r="Z779" s="403"/>
      <c r="AA779" s="403"/>
      <c r="AC779" s="403"/>
      <c r="AD779" s="403"/>
      <c r="AE779" s="403"/>
      <c r="AF779" s="403"/>
      <c r="AG779" s="403"/>
      <c r="AH779" s="403"/>
      <c r="AI779" s="87"/>
      <c r="AJ779" s="100"/>
      <c r="AK779" s="161"/>
      <c r="AL779" s="476"/>
      <c r="AM779" s="221"/>
      <c r="AN779" s="221"/>
      <c r="AO779" s="221"/>
      <c r="AP779" s="221"/>
      <c r="AQ779" s="221"/>
      <c r="AR779" s="477"/>
      <c r="AS779" s="477"/>
      <c r="AT779" s="477"/>
      <c r="AU779" s="477"/>
      <c r="AV779" s="477"/>
      <c r="AW779" s="477"/>
      <c r="AX779" s="477"/>
      <c r="AY779" s="477"/>
      <c r="AZ779" s="477"/>
      <c r="BA779" s="477"/>
      <c r="BB779" s="477"/>
      <c r="BD779" s="403"/>
      <c r="BE779" s="403"/>
      <c r="BF779" s="403"/>
      <c r="BG779" s="403"/>
      <c r="BH779" s="403"/>
      <c r="BI779" s="403"/>
      <c r="BK779" s="403"/>
      <c r="BL779" s="403"/>
      <c r="BM779" s="403"/>
      <c r="BN779" s="403"/>
      <c r="BO779" s="403"/>
      <c r="BP779" s="403"/>
      <c r="BQ779" s="403"/>
      <c r="BR779" s="101"/>
      <c r="BS779" s="101"/>
      <c r="BT779" s="137"/>
      <c r="BU779" s="137"/>
      <c r="BV779" s="542"/>
      <c r="BW779" s="542"/>
    </row>
    <row r="780" spans="1:75" s="162" customFormat="1" ht="12.75" customHeight="1">
      <c r="A780" s="87"/>
      <c r="B780" s="134"/>
      <c r="C780" s="544"/>
      <c r="D780" s="544"/>
      <c r="E780" s="544"/>
      <c r="F780" s="544"/>
      <c r="G780" s="544"/>
      <c r="H780" s="544"/>
      <c r="I780" s="544"/>
      <c r="J780" s="544"/>
      <c r="K780" s="544"/>
      <c r="L780" s="544"/>
      <c r="M780" s="544"/>
      <c r="N780" s="544"/>
      <c r="O780" s="544"/>
      <c r="P780" s="544"/>
      <c r="Q780" s="544"/>
      <c r="R780" s="544"/>
      <c r="S780" s="544"/>
      <c r="T780" s="544"/>
      <c r="U780" s="544"/>
      <c r="V780" s="544"/>
      <c r="W780" s="544"/>
      <c r="X780" s="544"/>
      <c r="Y780" s="544"/>
      <c r="Z780" s="544"/>
      <c r="AA780" s="544"/>
      <c r="AB780" s="544"/>
      <c r="AC780" s="544"/>
      <c r="AD780" s="544"/>
      <c r="AE780" s="544"/>
      <c r="AF780" s="544"/>
      <c r="AG780" s="544"/>
      <c r="AH780" s="544"/>
      <c r="AI780" s="87"/>
      <c r="AJ780" s="100"/>
      <c r="AK780" s="161"/>
      <c r="AL780" s="476"/>
      <c r="AM780" s="221"/>
      <c r="AN780" s="221"/>
      <c r="AO780" s="221"/>
      <c r="AP780" s="221"/>
      <c r="AQ780" s="221"/>
      <c r="AR780" s="477"/>
      <c r="AS780" s="477"/>
      <c r="AT780" s="477"/>
      <c r="AU780" s="477"/>
      <c r="AV780" s="477"/>
      <c r="AW780" s="477"/>
      <c r="AX780" s="477"/>
      <c r="AY780" s="477"/>
      <c r="AZ780" s="477"/>
      <c r="BA780" s="477"/>
      <c r="BB780" s="477"/>
      <c r="BD780" s="403"/>
      <c r="BE780" s="403"/>
      <c r="BF780" s="403"/>
      <c r="BG780" s="403"/>
      <c r="BH780" s="403"/>
      <c r="BI780" s="403"/>
      <c r="BK780" s="403"/>
      <c r="BL780" s="403"/>
      <c r="BM780" s="403"/>
      <c r="BN780" s="403"/>
      <c r="BO780" s="403"/>
      <c r="BP780" s="403"/>
      <c r="BQ780" s="403"/>
      <c r="BR780" s="101"/>
      <c r="BS780" s="101"/>
      <c r="BT780" s="137"/>
      <c r="BU780" s="137"/>
      <c r="BV780" s="542"/>
      <c r="BW780" s="542"/>
    </row>
    <row r="781" spans="1:55" ht="15" customHeight="1">
      <c r="A781" s="87">
        <v>18</v>
      </c>
      <c r="B781" s="134" t="s">
        <v>265</v>
      </c>
      <c r="C781" s="130" t="s">
        <v>1080</v>
      </c>
      <c r="D781" s="218"/>
      <c r="E781" s="215"/>
      <c r="F781" s="215"/>
      <c r="G781" s="215"/>
      <c r="H781" s="215"/>
      <c r="I781" s="215"/>
      <c r="J781" s="215"/>
      <c r="K781" s="215"/>
      <c r="L781" s="215"/>
      <c r="M781" s="215"/>
      <c r="N781" s="215"/>
      <c r="O781" s="215"/>
      <c r="P781" s="215"/>
      <c r="Q781" s="215"/>
      <c r="R781" s="215"/>
      <c r="S781" s="215"/>
      <c r="T781" s="215"/>
      <c r="U781" s="215"/>
      <c r="AI781" s="87">
        <f>A781</f>
        <v>18</v>
      </c>
      <c r="AJ781" s="100" t="str">
        <f>B781</f>
        <v>.</v>
      </c>
      <c r="AK781" s="130" t="s">
        <v>1081</v>
      </c>
      <c r="AL781" s="218"/>
      <c r="AM781" s="215"/>
      <c r="AN781" s="215"/>
      <c r="AO781" s="215"/>
      <c r="AP781" s="215"/>
      <c r="AQ781" s="215"/>
      <c r="AR781" s="215"/>
      <c r="AS781" s="215"/>
      <c r="AT781" s="215"/>
      <c r="AU781" s="215"/>
      <c r="AV781" s="215"/>
      <c r="AW781" s="215"/>
      <c r="AX781" s="215"/>
      <c r="AY781" s="215"/>
      <c r="AZ781" s="215"/>
      <c r="BA781" s="215"/>
      <c r="BB781" s="215"/>
      <c r="BC781" s="215"/>
    </row>
    <row r="782" spans="1:82" ht="39" customHeight="1">
      <c r="A782" s="357"/>
      <c r="D782" s="215"/>
      <c r="E782" s="215"/>
      <c r="F782" s="215"/>
      <c r="G782" s="215"/>
      <c r="H782" s="215"/>
      <c r="I782" s="215"/>
      <c r="J782" s="215"/>
      <c r="K782" s="215"/>
      <c r="L782" s="215"/>
      <c r="M782" s="215"/>
      <c r="N782" s="215"/>
      <c r="O782" s="215"/>
      <c r="P782" s="215"/>
      <c r="Q782" s="215"/>
      <c r="R782" s="215"/>
      <c r="S782" s="215"/>
      <c r="T782" s="215"/>
      <c r="U782" s="215"/>
      <c r="V782" s="150" t="str">
        <f>V767</f>
        <v>Quý 2 năm 2013(VND)</v>
      </c>
      <c r="W782" s="151"/>
      <c r="X782" s="151"/>
      <c r="Y782" s="151"/>
      <c r="Z782" s="151"/>
      <c r="AA782" s="151"/>
      <c r="AB782" s="215"/>
      <c r="AC782" s="150" t="str">
        <f>AC767</f>
        <v>Quý 2 năm 2012 (VND)</v>
      </c>
      <c r="AD782" s="151"/>
      <c r="AE782" s="151"/>
      <c r="AF782" s="151"/>
      <c r="AG782" s="151"/>
      <c r="AH782" s="151"/>
      <c r="AI782" s="143"/>
      <c r="AJ782" s="150" t="str">
        <f>AC767</f>
        <v>Quý 2 năm 2012 (VND)</v>
      </c>
      <c r="AK782" s="150"/>
      <c r="AL782" s="150"/>
      <c r="AM782" s="150"/>
      <c r="AN782" s="150"/>
      <c r="AO782" s="150"/>
      <c r="AP782" s="87"/>
      <c r="AQ782" s="100"/>
      <c r="AR782" s="138"/>
      <c r="AS782" s="215"/>
      <c r="AT782" s="215"/>
      <c r="AU782" s="215"/>
      <c r="AV782" s="215"/>
      <c r="AW782" s="215"/>
      <c r="AX782" s="215"/>
      <c r="AY782" s="215"/>
      <c r="AZ782" s="215"/>
      <c r="BA782" s="215"/>
      <c r="BB782" s="215"/>
      <c r="BC782" s="215"/>
      <c r="BD782" s="215"/>
      <c r="BE782" s="215"/>
      <c r="BF782" s="215"/>
      <c r="BG782" s="215"/>
      <c r="BH782" s="215"/>
      <c r="BI782" s="215"/>
      <c r="BJ782" s="215"/>
      <c r="BK782" s="150" t="str">
        <f>BD767</f>
        <v>Year 2008            VND</v>
      </c>
      <c r="BL782" s="151"/>
      <c r="BM782" s="151"/>
      <c r="BN782" s="151"/>
      <c r="BO782" s="151"/>
      <c r="BP782" s="151"/>
      <c r="BQ782" s="143"/>
      <c r="BR782" s="410"/>
      <c r="BS782" s="410"/>
      <c r="BT782" s="410"/>
      <c r="BU782" s="410"/>
      <c r="BV782" s="410"/>
      <c r="BW782" s="475"/>
      <c r="BX782" s="101">
        <f>BX798</f>
        <v>0</v>
      </c>
      <c r="BY782" s="101"/>
      <c r="BZ782" s="101"/>
      <c r="CA782" s="137"/>
      <c r="CB782" s="137"/>
      <c r="CC782" s="137"/>
      <c r="CD782" s="137"/>
    </row>
    <row r="783" spans="1:82" ht="15" customHeight="1">
      <c r="A783" s="155"/>
      <c r="C783" s="155" t="s">
        <v>1082</v>
      </c>
      <c r="D783" s="503"/>
      <c r="E783" s="215"/>
      <c r="F783" s="215"/>
      <c r="G783" s="215"/>
      <c r="H783" s="215"/>
      <c r="I783" s="215"/>
      <c r="J783" s="219"/>
      <c r="K783" s="219"/>
      <c r="L783" s="219"/>
      <c r="M783" s="219"/>
      <c r="N783" s="219"/>
      <c r="O783" s="219"/>
      <c r="P783" s="219"/>
      <c r="Q783" s="219"/>
      <c r="R783" s="219"/>
      <c r="S783" s="219"/>
      <c r="T783" s="219"/>
      <c r="U783" s="219"/>
      <c r="V783" s="545">
        <v>851893213</v>
      </c>
      <c r="W783" s="429"/>
      <c r="X783" s="429"/>
      <c r="Y783" s="429"/>
      <c r="Z783" s="429"/>
      <c r="AA783" s="429"/>
      <c r="AB783" s="135"/>
      <c r="AC783" s="228">
        <v>1481873011</v>
      </c>
      <c r="AD783" s="228"/>
      <c r="AE783" s="228"/>
      <c r="AF783" s="228"/>
      <c r="AG783" s="228"/>
      <c r="AH783" s="228"/>
      <c r="AI783" s="136"/>
      <c r="AJ783" s="429"/>
      <c r="AK783" s="429"/>
      <c r="AL783" s="429"/>
      <c r="AM783" s="429"/>
      <c r="AN783" s="429"/>
      <c r="AO783" s="429"/>
      <c r="AP783" s="87"/>
      <c r="AQ783" s="100"/>
      <c r="AR783" s="155"/>
      <c r="AS783" s="503"/>
      <c r="AT783" s="215"/>
      <c r="AU783" s="215"/>
      <c r="AV783" s="215"/>
      <c r="AW783" s="215"/>
      <c r="AX783" s="215"/>
      <c r="AY783" s="219"/>
      <c r="AZ783" s="219"/>
      <c r="BA783" s="219"/>
      <c r="BB783" s="219"/>
      <c r="BC783" s="219"/>
      <c r="BD783" s="219"/>
      <c r="BE783" s="219"/>
      <c r="BF783" s="219"/>
      <c r="BG783" s="219"/>
      <c r="BH783" s="219"/>
      <c r="BI783" s="219"/>
      <c r="BJ783" s="135"/>
      <c r="BK783" s="429">
        <f aca="true" t="shared" si="53" ref="BK783:BK796">AC783</f>
        <v>1481873011</v>
      </c>
      <c r="BL783" s="429"/>
      <c r="BM783" s="429"/>
      <c r="BN783" s="429"/>
      <c r="BO783" s="429"/>
      <c r="BP783" s="429"/>
      <c r="BR783" s="410"/>
      <c r="BS783" s="410"/>
      <c r="BT783" s="546"/>
      <c r="BU783" s="410"/>
      <c r="BV783" s="410"/>
      <c r="BW783" s="378"/>
      <c r="BX783" s="101">
        <f aca="true" t="shared" si="54" ref="BX783:BX795">AC783+AJ783</f>
        <v>1481873011</v>
      </c>
      <c r="BY783" s="101">
        <f aca="true" t="shared" si="55" ref="BY783:BY796">AC783-BK783</f>
        <v>0</v>
      </c>
      <c r="BZ783" s="101" t="e">
        <f>AJ783-#REF!</f>
        <v>#REF!</v>
      </c>
      <c r="CA783" s="137"/>
      <c r="CB783" s="137"/>
      <c r="CC783" s="137"/>
      <c r="CD783" s="137"/>
    </row>
    <row r="784" spans="1:82" ht="15" customHeight="1">
      <c r="A784" s="547"/>
      <c r="C784" s="155" t="s">
        <v>1083</v>
      </c>
      <c r="D784" s="503"/>
      <c r="E784" s="215"/>
      <c r="F784" s="215"/>
      <c r="G784" s="215"/>
      <c r="H784" s="215"/>
      <c r="I784" s="215"/>
      <c r="J784" s="219"/>
      <c r="K784" s="219"/>
      <c r="L784" s="219"/>
      <c r="M784" s="219"/>
      <c r="N784" s="219"/>
      <c r="O784" s="219"/>
      <c r="P784" s="219"/>
      <c r="Q784" s="219"/>
      <c r="R784" s="219"/>
      <c r="S784" s="219"/>
      <c r="T784" s="219"/>
      <c r="U784" s="219"/>
      <c r="V784" s="185"/>
      <c r="W784" s="185"/>
      <c r="X784" s="185"/>
      <c r="Y784" s="185"/>
      <c r="Z784" s="185"/>
      <c r="AA784" s="185"/>
      <c r="AB784" s="135"/>
      <c r="AC784" s="229">
        <f>-239177268</f>
        <v>-239177268</v>
      </c>
      <c r="AD784" s="229"/>
      <c r="AE784" s="229"/>
      <c r="AF784" s="229"/>
      <c r="AG784" s="229"/>
      <c r="AH784" s="229"/>
      <c r="AI784" s="136"/>
      <c r="AJ784" s="229"/>
      <c r="AK784" s="229"/>
      <c r="AL784" s="229"/>
      <c r="AM784" s="229"/>
      <c r="AN784" s="229"/>
      <c r="AO784" s="229"/>
      <c r="AP784" s="87"/>
      <c r="AQ784" s="100"/>
      <c r="AR784" s="155"/>
      <c r="AS784" s="503"/>
      <c r="AT784" s="215"/>
      <c r="AU784" s="215"/>
      <c r="AV784" s="215"/>
      <c r="AW784" s="215"/>
      <c r="AX784" s="215"/>
      <c r="AY784" s="219"/>
      <c r="AZ784" s="219"/>
      <c r="BA784" s="219"/>
      <c r="BB784" s="219"/>
      <c r="BC784" s="219"/>
      <c r="BD784" s="219"/>
      <c r="BE784" s="219"/>
      <c r="BF784" s="219"/>
      <c r="BG784" s="219"/>
      <c r="BH784" s="219"/>
      <c r="BI784" s="219"/>
      <c r="BJ784" s="135"/>
      <c r="BK784" s="229">
        <f t="shared" si="53"/>
        <v>-239177268</v>
      </c>
      <c r="BL784" s="229"/>
      <c r="BM784" s="229"/>
      <c r="BN784" s="229"/>
      <c r="BO784" s="229"/>
      <c r="BP784" s="229"/>
      <c r="BR784" s="410"/>
      <c r="BS784" s="410"/>
      <c r="BT784" s="410"/>
      <c r="BU784" s="410"/>
      <c r="BV784" s="410"/>
      <c r="BW784" s="378"/>
      <c r="BX784" s="101">
        <f t="shared" si="54"/>
        <v>-239177268</v>
      </c>
      <c r="BY784" s="101">
        <f t="shared" si="55"/>
        <v>0</v>
      </c>
      <c r="BZ784" s="101" t="e">
        <f>AJ784-#REF!</f>
        <v>#REF!</v>
      </c>
      <c r="CA784" s="137"/>
      <c r="CB784" s="137"/>
      <c r="CC784" s="137"/>
      <c r="CD784" s="137"/>
    </row>
    <row r="785" spans="1:82" ht="16.5" customHeight="1" hidden="1">
      <c r="A785" s="357"/>
      <c r="C785" s="155" t="s">
        <v>1084</v>
      </c>
      <c r="D785" s="223"/>
      <c r="E785" s="215"/>
      <c r="F785" s="215"/>
      <c r="G785" s="215"/>
      <c r="H785" s="215"/>
      <c r="I785" s="215"/>
      <c r="J785" s="224"/>
      <c r="K785" s="224"/>
      <c r="L785" s="224"/>
      <c r="M785" s="224"/>
      <c r="N785" s="224"/>
      <c r="O785" s="224"/>
      <c r="P785" s="224"/>
      <c r="Q785" s="224"/>
      <c r="R785" s="224"/>
      <c r="S785" s="224"/>
      <c r="T785" s="224"/>
      <c r="U785" s="224"/>
      <c r="V785" s="185"/>
      <c r="W785" s="185"/>
      <c r="X785" s="185"/>
      <c r="Y785" s="185"/>
      <c r="Z785" s="185"/>
      <c r="AA785" s="185"/>
      <c r="AB785" s="224"/>
      <c r="AC785" s="185">
        <v>0</v>
      </c>
      <c r="AD785" s="185"/>
      <c r="AE785" s="185"/>
      <c r="AF785" s="185"/>
      <c r="AG785" s="185"/>
      <c r="AH785" s="185"/>
      <c r="AI785" s="136"/>
      <c r="AJ785" s="185"/>
      <c r="AK785" s="185"/>
      <c r="AL785" s="185"/>
      <c r="AM785" s="185"/>
      <c r="AN785" s="185"/>
      <c r="AO785" s="185"/>
      <c r="AP785" s="87"/>
      <c r="AQ785" s="100"/>
      <c r="AR785" s="155"/>
      <c r="AS785" s="223"/>
      <c r="AT785" s="215"/>
      <c r="AU785" s="215"/>
      <c r="AV785" s="215"/>
      <c r="AW785" s="215"/>
      <c r="AX785" s="215"/>
      <c r="AY785" s="224"/>
      <c r="AZ785" s="224"/>
      <c r="BA785" s="224"/>
      <c r="BB785" s="224"/>
      <c r="BC785" s="224"/>
      <c r="BD785" s="224"/>
      <c r="BE785" s="224"/>
      <c r="BF785" s="224"/>
      <c r="BG785" s="224"/>
      <c r="BH785" s="224"/>
      <c r="BI785" s="224"/>
      <c r="BJ785" s="224"/>
      <c r="BK785" s="185">
        <f t="shared" si="53"/>
        <v>0</v>
      </c>
      <c r="BL785" s="185"/>
      <c r="BM785" s="185"/>
      <c r="BN785" s="185"/>
      <c r="BO785" s="185"/>
      <c r="BP785" s="185"/>
      <c r="BR785" s="410"/>
      <c r="BS785" s="410"/>
      <c r="BT785" s="410"/>
      <c r="BU785" s="410"/>
      <c r="BV785" s="410"/>
      <c r="BW785" s="143"/>
      <c r="BX785" s="101">
        <f t="shared" si="54"/>
        <v>0</v>
      </c>
      <c r="BY785" s="101">
        <f t="shared" si="55"/>
        <v>0</v>
      </c>
      <c r="BZ785" s="101" t="e">
        <f>AJ785-#REF!</f>
        <v>#REF!</v>
      </c>
      <c r="CA785" s="137"/>
      <c r="CB785" s="137"/>
      <c r="CC785" s="137"/>
      <c r="CD785" s="137"/>
    </row>
    <row r="786" spans="1:82" ht="16.5" customHeight="1">
      <c r="A786" s="547"/>
      <c r="C786" s="155" t="s">
        <v>1085</v>
      </c>
      <c r="D786" s="223"/>
      <c r="E786" s="215"/>
      <c r="F786" s="215"/>
      <c r="G786" s="215"/>
      <c r="H786" s="215"/>
      <c r="I786" s="215"/>
      <c r="J786" s="224"/>
      <c r="K786" s="224"/>
      <c r="L786" s="224"/>
      <c r="M786" s="224"/>
      <c r="N786" s="224"/>
      <c r="O786" s="224"/>
      <c r="P786" s="224"/>
      <c r="Q786" s="224"/>
      <c r="R786" s="224"/>
      <c r="S786" s="224"/>
      <c r="T786" s="224"/>
      <c r="U786" s="224"/>
      <c r="V786" s="185">
        <v>15400000</v>
      </c>
      <c r="W786" s="185"/>
      <c r="X786" s="185"/>
      <c r="Y786" s="185"/>
      <c r="Z786" s="185"/>
      <c r="AA786" s="185"/>
      <c r="AB786" s="224"/>
      <c r="AC786" s="185">
        <v>4000000</v>
      </c>
      <c r="AD786" s="185"/>
      <c r="AE786" s="185"/>
      <c r="AF786" s="185"/>
      <c r="AG786" s="185"/>
      <c r="AH786" s="185"/>
      <c r="AI786" s="136"/>
      <c r="AJ786" s="185"/>
      <c r="AK786" s="185"/>
      <c r="AL786" s="185"/>
      <c r="AM786" s="185"/>
      <c r="AN786" s="185"/>
      <c r="AO786" s="185"/>
      <c r="AP786" s="87"/>
      <c r="AQ786" s="100"/>
      <c r="AR786" s="155"/>
      <c r="AS786" s="223"/>
      <c r="AT786" s="215"/>
      <c r="AU786" s="215"/>
      <c r="AV786" s="215"/>
      <c r="AW786" s="215"/>
      <c r="AX786" s="215"/>
      <c r="AY786" s="224"/>
      <c r="AZ786" s="224"/>
      <c r="BA786" s="224"/>
      <c r="BB786" s="224"/>
      <c r="BC786" s="224"/>
      <c r="BD786" s="224"/>
      <c r="BE786" s="224"/>
      <c r="BF786" s="224"/>
      <c r="BG786" s="224"/>
      <c r="BH786" s="224"/>
      <c r="BI786" s="224"/>
      <c r="BJ786" s="224"/>
      <c r="BK786" s="185">
        <f t="shared" si="53"/>
        <v>4000000</v>
      </c>
      <c r="BL786" s="185"/>
      <c r="BM786" s="185"/>
      <c r="BN786" s="185"/>
      <c r="BO786" s="185"/>
      <c r="BP786" s="185"/>
      <c r="BR786" s="410"/>
      <c r="BS786" s="410"/>
      <c r="BT786" s="410"/>
      <c r="BU786" s="410"/>
      <c r="BV786" s="410"/>
      <c r="BW786" s="143"/>
      <c r="BX786" s="101">
        <f t="shared" si="54"/>
        <v>4000000</v>
      </c>
      <c r="BY786" s="101">
        <f t="shared" si="55"/>
        <v>0</v>
      </c>
      <c r="BZ786" s="101" t="e">
        <f>AJ786-#REF!</f>
        <v>#REF!</v>
      </c>
      <c r="CA786" s="137"/>
      <c r="CB786" s="137"/>
      <c r="CC786" s="137"/>
      <c r="CD786" s="137"/>
    </row>
    <row r="787" spans="1:82" ht="15" customHeight="1">
      <c r="A787" s="155"/>
      <c r="C787" s="155" t="s">
        <v>1086</v>
      </c>
      <c r="D787" s="223"/>
      <c r="E787" s="215"/>
      <c r="F787" s="215"/>
      <c r="G787" s="215"/>
      <c r="H787" s="215"/>
      <c r="I787" s="215"/>
      <c r="J787" s="224"/>
      <c r="K787" s="224"/>
      <c r="L787" s="224"/>
      <c r="M787" s="224"/>
      <c r="N787" s="224"/>
      <c r="O787" s="224"/>
      <c r="P787" s="224"/>
      <c r="Q787" s="224"/>
      <c r="R787" s="224"/>
      <c r="S787" s="224"/>
      <c r="T787" s="224"/>
      <c r="U787" s="224"/>
      <c r="V787" s="185">
        <v>219609062</v>
      </c>
      <c r="W787" s="185"/>
      <c r="X787" s="185"/>
      <c r="Y787" s="185"/>
      <c r="Z787" s="185"/>
      <c r="AA787" s="185"/>
      <c r="AB787" s="224"/>
      <c r="AC787" s="185">
        <v>385610790</v>
      </c>
      <c r="AD787" s="185"/>
      <c r="AE787" s="185"/>
      <c r="AF787" s="185"/>
      <c r="AG787" s="185"/>
      <c r="AH787" s="185"/>
      <c r="AI787" s="136"/>
      <c r="AJ787" s="229"/>
      <c r="AK787" s="229"/>
      <c r="AL787" s="229"/>
      <c r="AM787" s="229"/>
      <c r="AN787" s="229"/>
      <c r="AO787" s="229"/>
      <c r="AP787" s="87"/>
      <c r="AQ787" s="100"/>
      <c r="AR787" s="155"/>
      <c r="AS787" s="223"/>
      <c r="AT787" s="215"/>
      <c r="AU787" s="215"/>
      <c r="AV787" s="215"/>
      <c r="AW787" s="215"/>
      <c r="AX787" s="215"/>
      <c r="AY787" s="224"/>
      <c r="AZ787" s="224"/>
      <c r="BA787" s="224"/>
      <c r="BB787" s="224"/>
      <c r="BC787" s="224"/>
      <c r="BD787" s="224"/>
      <c r="BE787" s="224"/>
      <c r="BF787" s="224"/>
      <c r="BG787" s="224"/>
      <c r="BH787" s="224"/>
      <c r="BI787" s="224"/>
      <c r="BJ787" s="224"/>
      <c r="BK787" s="185">
        <f t="shared" si="53"/>
        <v>385610790</v>
      </c>
      <c r="BL787" s="185"/>
      <c r="BM787" s="185"/>
      <c r="BN787" s="185"/>
      <c r="BO787" s="185"/>
      <c r="BP787" s="185"/>
      <c r="BR787" s="410"/>
      <c r="BS787" s="410"/>
      <c r="BT787" s="410"/>
      <c r="BU787" s="410"/>
      <c r="BV787" s="410"/>
      <c r="BW787" s="143"/>
      <c r="BX787" s="101">
        <f t="shared" si="54"/>
        <v>385610790</v>
      </c>
      <c r="BY787" s="101">
        <f t="shared" si="55"/>
        <v>0</v>
      </c>
      <c r="BZ787" s="101" t="e">
        <f>AJ787-#REF!</f>
        <v>#REF!</v>
      </c>
      <c r="CA787" s="137"/>
      <c r="CB787" s="137"/>
      <c r="CC787" s="137"/>
      <c r="CD787" s="137"/>
    </row>
    <row r="788" spans="1:82" ht="15" customHeight="1">
      <c r="A788" s="357"/>
      <c r="C788" s="155" t="s">
        <v>1087</v>
      </c>
      <c r="D788" s="223"/>
      <c r="E788" s="215"/>
      <c r="F788" s="215"/>
      <c r="G788" s="215"/>
      <c r="H788" s="215"/>
      <c r="I788" s="215"/>
      <c r="J788" s="224"/>
      <c r="K788" s="224"/>
      <c r="L788" s="224"/>
      <c r="M788" s="224"/>
      <c r="N788" s="224"/>
      <c r="O788" s="224"/>
      <c r="P788" s="224"/>
      <c r="Q788" s="224"/>
      <c r="R788" s="224"/>
      <c r="S788" s="224"/>
      <c r="T788" s="224"/>
      <c r="U788" s="224"/>
      <c r="V788" s="185">
        <f>+-876645820</f>
        <v>-876645820</v>
      </c>
      <c r="W788" s="185"/>
      <c r="X788" s="185"/>
      <c r="Y788" s="185"/>
      <c r="Z788" s="185"/>
      <c r="AA788" s="185"/>
      <c r="AB788" s="224"/>
      <c r="AC788" s="185">
        <f>-3989191179</f>
        <v>-3989191179</v>
      </c>
      <c r="AD788" s="185"/>
      <c r="AE788" s="185"/>
      <c r="AF788" s="185"/>
      <c r="AG788" s="185"/>
      <c r="AH788" s="185"/>
      <c r="AI788" s="136"/>
      <c r="AJ788" s="229"/>
      <c r="AK788" s="229"/>
      <c r="AL788" s="229"/>
      <c r="AM788" s="229"/>
      <c r="AN788" s="229"/>
      <c r="AO788" s="229"/>
      <c r="AP788" s="87"/>
      <c r="AQ788" s="100"/>
      <c r="AR788" s="155"/>
      <c r="AS788" s="223"/>
      <c r="AT788" s="215"/>
      <c r="AU788" s="215"/>
      <c r="AV788" s="215"/>
      <c r="AW788" s="215"/>
      <c r="AX788" s="215"/>
      <c r="AY788" s="224"/>
      <c r="AZ788" s="224"/>
      <c r="BA788" s="224"/>
      <c r="BB788" s="224"/>
      <c r="BC788" s="224"/>
      <c r="BD788" s="224"/>
      <c r="BE788" s="224"/>
      <c r="BF788" s="224"/>
      <c r="BG788" s="224"/>
      <c r="BH788" s="224"/>
      <c r="BI788" s="224"/>
      <c r="BJ788" s="224"/>
      <c r="BK788" s="185">
        <f t="shared" si="53"/>
        <v>-3989191179</v>
      </c>
      <c r="BL788" s="185"/>
      <c r="BM788" s="185"/>
      <c r="BN788" s="185"/>
      <c r="BO788" s="185"/>
      <c r="BP788" s="185"/>
      <c r="BR788" s="410"/>
      <c r="BS788" s="410"/>
      <c r="BT788" s="410"/>
      <c r="BU788" s="410"/>
      <c r="BV788" s="410"/>
      <c r="BW788" s="143"/>
      <c r="BX788" s="101">
        <f t="shared" si="54"/>
        <v>-3989191179</v>
      </c>
      <c r="BY788" s="101">
        <f t="shared" si="55"/>
        <v>0</v>
      </c>
      <c r="BZ788" s="101" t="e">
        <f>AJ788-#REF!</f>
        <v>#REF!</v>
      </c>
      <c r="CA788" s="137"/>
      <c r="CB788" s="137"/>
      <c r="CC788" s="137"/>
      <c r="CD788" s="137"/>
    </row>
    <row r="789" spans="1:82" ht="15" customHeight="1">
      <c r="A789" s="357"/>
      <c r="C789" s="155" t="s">
        <v>1088</v>
      </c>
      <c r="D789" s="223"/>
      <c r="E789" s="215"/>
      <c r="F789" s="215"/>
      <c r="G789" s="215"/>
      <c r="H789" s="215"/>
      <c r="I789" s="215"/>
      <c r="J789" s="224"/>
      <c r="K789" s="224"/>
      <c r="L789" s="224"/>
      <c r="M789" s="224"/>
      <c r="N789" s="224"/>
      <c r="O789" s="224"/>
      <c r="P789" s="224"/>
      <c r="Q789" s="224"/>
      <c r="R789" s="224"/>
      <c r="S789" s="224"/>
      <c r="T789" s="224"/>
      <c r="U789" s="224"/>
      <c r="V789" s="185"/>
      <c r="W789" s="185"/>
      <c r="X789" s="185"/>
      <c r="Y789" s="185"/>
      <c r="Z789" s="185"/>
      <c r="AA789" s="185"/>
      <c r="AB789" s="224"/>
      <c r="AC789" s="185">
        <v>0</v>
      </c>
      <c r="AD789" s="185"/>
      <c r="AE789" s="185"/>
      <c r="AF789" s="185"/>
      <c r="AG789" s="185"/>
      <c r="AH789" s="185"/>
      <c r="AI789" s="136"/>
      <c r="AJ789" s="185"/>
      <c r="AK789" s="185"/>
      <c r="AL789" s="185"/>
      <c r="AM789" s="185"/>
      <c r="AN789" s="185"/>
      <c r="AO789" s="185"/>
      <c r="AP789" s="87"/>
      <c r="AQ789" s="100"/>
      <c r="AR789" s="155"/>
      <c r="AS789" s="223"/>
      <c r="AT789" s="215"/>
      <c r="AU789" s="215"/>
      <c r="AV789" s="215"/>
      <c r="AW789" s="215"/>
      <c r="AX789" s="215"/>
      <c r="AY789" s="224"/>
      <c r="AZ789" s="224"/>
      <c r="BA789" s="224"/>
      <c r="BB789" s="224"/>
      <c r="BC789" s="224"/>
      <c r="BD789" s="224"/>
      <c r="BE789" s="224"/>
      <c r="BF789" s="224"/>
      <c r="BG789" s="224"/>
      <c r="BH789" s="224"/>
      <c r="BI789" s="224"/>
      <c r="BJ789" s="224"/>
      <c r="BK789" s="185">
        <f t="shared" si="53"/>
        <v>0</v>
      </c>
      <c r="BL789" s="185"/>
      <c r="BM789" s="185"/>
      <c r="BN789" s="185"/>
      <c r="BO789" s="185"/>
      <c r="BP789" s="185"/>
      <c r="BR789" s="410"/>
      <c r="BS789" s="410"/>
      <c r="BT789" s="410"/>
      <c r="BU789" s="410"/>
      <c r="BV789" s="410"/>
      <c r="BW789" s="143"/>
      <c r="BX789" s="101">
        <f t="shared" si="54"/>
        <v>0</v>
      </c>
      <c r="BY789" s="101">
        <f t="shared" si="55"/>
        <v>0</v>
      </c>
      <c r="BZ789" s="101" t="e">
        <f>AJ789-#REF!</f>
        <v>#REF!</v>
      </c>
      <c r="CA789" s="137"/>
      <c r="CB789" s="137"/>
      <c r="CC789" s="137"/>
      <c r="CD789" s="137"/>
    </row>
    <row r="790" spans="1:82" ht="15" customHeight="1">
      <c r="A790" s="155"/>
      <c r="C790" s="155" t="s">
        <v>1089</v>
      </c>
      <c r="D790" s="223"/>
      <c r="E790" s="215"/>
      <c r="F790" s="215"/>
      <c r="G790" s="215"/>
      <c r="H790" s="215"/>
      <c r="I790" s="215"/>
      <c r="J790" s="224"/>
      <c r="K790" s="224"/>
      <c r="L790" s="224"/>
      <c r="M790" s="224"/>
      <c r="N790" s="224"/>
      <c r="O790" s="224"/>
      <c r="P790" s="224"/>
      <c r="Q790" s="224"/>
      <c r="R790" s="224"/>
      <c r="S790" s="224"/>
      <c r="T790" s="224"/>
      <c r="U790" s="224"/>
      <c r="V790" s="185">
        <v>278401777</v>
      </c>
      <c r="W790" s="185"/>
      <c r="X790" s="185"/>
      <c r="Y790" s="185"/>
      <c r="Z790" s="185"/>
      <c r="AA790" s="185"/>
      <c r="AB790" s="219"/>
      <c r="AC790" s="185">
        <v>1627280724</v>
      </c>
      <c r="AD790" s="185"/>
      <c r="AE790" s="185"/>
      <c r="AF790" s="185"/>
      <c r="AG790" s="185"/>
      <c r="AH790" s="185"/>
      <c r="AI790" s="136"/>
      <c r="AJ790" s="185"/>
      <c r="AK790" s="185"/>
      <c r="AL790" s="185"/>
      <c r="AM790" s="185"/>
      <c r="AN790" s="185"/>
      <c r="AO790" s="185"/>
      <c r="AP790" s="87"/>
      <c r="AQ790" s="100"/>
      <c r="AR790" s="155"/>
      <c r="AS790" s="223"/>
      <c r="AT790" s="215"/>
      <c r="AU790" s="215"/>
      <c r="AV790" s="215"/>
      <c r="AW790" s="215"/>
      <c r="AX790" s="215"/>
      <c r="AY790" s="224"/>
      <c r="AZ790" s="224"/>
      <c r="BA790" s="224"/>
      <c r="BB790" s="224"/>
      <c r="BC790" s="224"/>
      <c r="BD790" s="224"/>
      <c r="BE790" s="224"/>
      <c r="BF790" s="224"/>
      <c r="BG790" s="224"/>
      <c r="BH790" s="224"/>
      <c r="BI790" s="224"/>
      <c r="BJ790" s="224"/>
      <c r="BK790" s="185">
        <f t="shared" si="53"/>
        <v>1627280724</v>
      </c>
      <c r="BL790" s="185"/>
      <c r="BM790" s="185"/>
      <c r="BN790" s="185"/>
      <c r="BO790" s="185"/>
      <c r="BP790" s="185"/>
      <c r="BR790" s="410"/>
      <c r="BS790" s="410"/>
      <c r="BT790" s="410"/>
      <c r="BU790" s="410"/>
      <c r="BV790" s="410"/>
      <c r="BW790" s="143"/>
      <c r="BX790" s="101">
        <f t="shared" si="54"/>
        <v>1627280724</v>
      </c>
      <c r="BY790" s="101">
        <f t="shared" si="55"/>
        <v>0</v>
      </c>
      <c r="BZ790" s="101" t="e">
        <f>AJ790-#REF!</f>
        <v>#REF!</v>
      </c>
      <c r="CA790" s="137"/>
      <c r="CB790" s="137"/>
      <c r="CC790" s="137"/>
      <c r="CD790" s="137"/>
    </row>
    <row r="791" spans="1:82" ht="15" customHeight="1">
      <c r="A791" s="357"/>
      <c r="C791" s="155" t="s">
        <v>1090</v>
      </c>
      <c r="D791" s="223"/>
      <c r="E791" s="215"/>
      <c r="F791" s="215"/>
      <c r="G791" s="215"/>
      <c r="H791" s="215"/>
      <c r="I791" s="215"/>
      <c r="J791" s="224"/>
      <c r="K791" s="224"/>
      <c r="L791" s="224"/>
      <c r="M791" s="224"/>
      <c r="N791" s="224"/>
      <c r="O791" s="224"/>
      <c r="P791" s="224"/>
      <c r="Q791" s="224"/>
      <c r="R791" s="224"/>
      <c r="S791" s="224"/>
      <c r="T791" s="224"/>
      <c r="U791" s="224"/>
      <c r="V791" s="185">
        <v>1742944824</v>
      </c>
      <c r="W791" s="185"/>
      <c r="X791" s="185"/>
      <c r="Y791" s="185"/>
      <c r="Z791" s="185"/>
      <c r="AA791" s="185"/>
      <c r="AB791" s="224"/>
      <c r="AC791" s="185">
        <v>2316834962</v>
      </c>
      <c r="AD791" s="185"/>
      <c r="AE791" s="185"/>
      <c r="AF791" s="185"/>
      <c r="AG791" s="185"/>
      <c r="AH791" s="185"/>
      <c r="AI791" s="136"/>
      <c r="AJ791" s="185">
        <f>SUM(AJ792:AO796)</f>
        <v>0</v>
      </c>
      <c r="AK791" s="185"/>
      <c r="AL791" s="185"/>
      <c r="AM791" s="185"/>
      <c r="AN791" s="185"/>
      <c r="AO791" s="185"/>
      <c r="AP791" s="87"/>
      <c r="AQ791" s="100"/>
      <c r="AR791" s="155"/>
      <c r="AS791" s="223"/>
      <c r="AT791" s="215"/>
      <c r="AU791" s="215"/>
      <c r="AV791" s="215"/>
      <c r="AW791" s="215"/>
      <c r="AX791" s="215"/>
      <c r="AY791" s="224"/>
      <c r="AZ791" s="224"/>
      <c r="BA791" s="224"/>
      <c r="BB791" s="224"/>
      <c r="BC791" s="224"/>
      <c r="BD791" s="224"/>
      <c r="BE791" s="224"/>
      <c r="BF791" s="224"/>
      <c r="BG791" s="224"/>
      <c r="BH791" s="224"/>
      <c r="BI791" s="224"/>
      <c r="BJ791" s="224"/>
      <c r="BK791" s="185">
        <f t="shared" si="53"/>
        <v>2316834962</v>
      </c>
      <c r="BL791" s="185"/>
      <c r="BM791" s="185"/>
      <c r="BN791" s="185"/>
      <c r="BO791" s="185"/>
      <c r="BP791" s="185"/>
      <c r="BR791" s="410"/>
      <c r="BS791" s="410"/>
      <c r="BT791" s="410"/>
      <c r="BU791" s="410"/>
      <c r="BV791" s="410"/>
      <c r="BW791" s="143"/>
      <c r="BX791" s="101">
        <f t="shared" si="54"/>
        <v>2316834962</v>
      </c>
      <c r="BY791" s="101">
        <f t="shared" si="55"/>
        <v>0</v>
      </c>
      <c r="BZ791" s="101" t="e">
        <f>AJ791-#REF!</f>
        <v>#REF!</v>
      </c>
      <c r="CA791" s="137"/>
      <c r="CB791" s="137"/>
      <c r="CC791" s="137"/>
      <c r="CD791" s="137"/>
    </row>
    <row r="792" spans="1:82" ht="15" customHeight="1" hidden="1">
      <c r="A792" s="155"/>
      <c r="C792" s="155"/>
      <c r="D792" s="537" t="s">
        <v>1091</v>
      </c>
      <c r="E792" s="215"/>
      <c r="F792" s="215"/>
      <c r="G792" s="215"/>
      <c r="H792" s="215"/>
      <c r="I792" s="215"/>
      <c r="J792" s="224"/>
      <c r="K792" s="224"/>
      <c r="L792" s="224"/>
      <c r="M792" s="224"/>
      <c r="N792" s="224"/>
      <c r="O792" s="224"/>
      <c r="P792" s="224"/>
      <c r="Q792" s="224"/>
      <c r="R792" s="224"/>
      <c r="S792" s="224"/>
      <c r="T792" s="224"/>
      <c r="U792" s="224"/>
      <c r="V792" s="185"/>
      <c r="W792" s="185"/>
      <c r="X792" s="185"/>
      <c r="Y792" s="185"/>
      <c r="Z792" s="185"/>
      <c r="AA792" s="185"/>
      <c r="AB792" s="224"/>
      <c r="AC792" s="197">
        <v>424106929925</v>
      </c>
      <c r="AD792" s="197"/>
      <c r="AE792" s="197"/>
      <c r="AF792" s="197"/>
      <c r="AG792" s="197"/>
      <c r="AH792" s="197"/>
      <c r="AI792" s="195"/>
      <c r="AJ792" s="196"/>
      <c r="AK792" s="196"/>
      <c r="AL792" s="196"/>
      <c r="AM792" s="196"/>
      <c r="AN792" s="196"/>
      <c r="AO792" s="196"/>
      <c r="AP792" s="87"/>
      <c r="AQ792" s="100"/>
      <c r="AR792" s="155"/>
      <c r="AS792" s="223"/>
      <c r="AT792" s="215"/>
      <c r="AU792" s="215"/>
      <c r="AV792" s="215"/>
      <c r="AW792" s="215"/>
      <c r="AX792" s="215"/>
      <c r="AY792" s="224"/>
      <c r="AZ792" s="224"/>
      <c r="BA792" s="224"/>
      <c r="BB792" s="224"/>
      <c r="BC792" s="224"/>
      <c r="BD792" s="224"/>
      <c r="BE792" s="224"/>
      <c r="BF792" s="224"/>
      <c r="BG792" s="224"/>
      <c r="BH792" s="224"/>
      <c r="BI792" s="224"/>
      <c r="BJ792" s="224"/>
      <c r="BK792" s="185">
        <f t="shared" si="53"/>
        <v>424106929925</v>
      </c>
      <c r="BL792" s="185"/>
      <c r="BM792" s="185"/>
      <c r="BN792" s="185"/>
      <c r="BO792" s="185"/>
      <c r="BP792" s="185"/>
      <c r="BR792" s="410"/>
      <c r="BS792" s="410"/>
      <c r="BT792" s="410"/>
      <c r="BU792" s="410"/>
      <c r="BV792" s="410"/>
      <c r="BW792" s="143"/>
      <c r="BX792" s="101">
        <f t="shared" si="54"/>
        <v>424106929925</v>
      </c>
      <c r="BY792" s="101">
        <f t="shared" si="55"/>
        <v>0</v>
      </c>
      <c r="BZ792" s="101" t="e">
        <f>AJ792-#REF!</f>
        <v>#REF!</v>
      </c>
      <c r="CA792" s="137"/>
      <c r="CB792" s="137"/>
      <c r="CC792" s="137"/>
      <c r="CD792" s="137"/>
    </row>
    <row r="793" spans="1:82" ht="15" customHeight="1" hidden="1">
      <c r="A793" s="155"/>
      <c r="C793" s="155"/>
      <c r="D793" s="223" t="s">
        <v>1092</v>
      </c>
      <c r="E793" s="215"/>
      <c r="F793" s="215"/>
      <c r="G793" s="215"/>
      <c r="H793" s="215"/>
      <c r="I793" s="215"/>
      <c r="J793" s="224"/>
      <c r="K793" s="224"/>
      <c r="L793" s="224"/>
      <c r="M793" s="224"/>
      <c r="N793" s="224"/>
      <c r="O793" s="224"/>
      <c r="P793" s="224"/>
      <c r="Q793" s="224"/>
      <c r="R793" s="224"/>
      <c r="S793" s="224"/>
      <c r="T793" s="224"/>
      <c r="U793" s="224"/>
      <c r="V793" s="185"/>
      <c r="W793" s="185"/>
      <c r="X793" s="185"/>
      <c r="Y793" s="185"/>
      <c r="Z793" s="185"/>
      <c r="AA793" s="185"/>
      <c r="AB793" s="224"/>
      <c r="AC793" s="197">
        <v>254464157955</v>
      </c>
      <c r="AD793" s="197"/>
      <c r="AE793" s="197"/>
      <c r="AF793" s="197"/>
      <c r="AG793" s="197"/>
      <c r="AH793" s="197"/>
      <c r="AI793" s="195"/>
      <c r="AJ793" s="197"/>
      <c r="AK793" s="197"/>
      <c r="AL793" s="197"/>
      <c r="AM793" s="197"/>
      <c r="AN793" s="197"/>
      <c r="AO793" s="197"/>
      <c r="AP793" s="87"/>
      <c r="AQ793" s="100"/>
      <c r="AR793" s="155"/>
      <c r="AS793" s="223"/>
      <c r="AT793" s="215"/>
      <c r="AU793" s="215"/>
      <c r="AV793" s="215"/>
      <c r="AW793" s="215"/>
      <c r="AX793" s="215"/>
      <c r="AY793" s="224"/>
      <c r="AZ793" s="224"/>
      <c r="BA793" s="224"/>
      <c r="BB793" s="224"/>
      <c r="BC793" s="224"/>
      <c r="BD793" s="224"/>
      <c r="BE793" s="224"/>
      <c r="BF793" s="224"/>
      <c r="BG793" s="224"/>
      <c r="BH793" s="224"/>
      <c r="BI793" s="224"/>
      <c r="BJ793" s="224"/>
      <c r="BK793" s="185">
        <f t="shared" si="53"/>
        <v>254464157955</v>
      </c>
      <c r="BL793" s="185"/>
      <c r="BM793" s="185"/>
      <c r="BN793" s="185"/>
      <c r="BO793" s="185"/>
      <c r="BP793" s="185"/>
      <c r="BR793" s="410"/>
      <c r="BS793" s="410"/>
      <c r="BT793" s="410"/>
      <c r="BU793" s="410"/>
      <c r="BV793" s="410"/>
      <c r="BW793" s="143"/>
      <c r="BX793" s="101">
        <f t="shared" si="54"/>
        <v>254464157955</v>
      </c>
      <c r="BY793" s="101">
        <f t="shared" si="55"/>
        <v>0</v>
      </c>
      <c r="BZ793" s="101" t="e">
        <f>AJ793-#REF!</f>
        <v>#REF!</v>
      </c>
      <c r="CA793" s="137"/>
      <c r="CB793" s="137"/>
      <c r="CC793" s="137"/>
      <c r="CD793" s="137"/>
    </row>
    <row r="794" spans="1:82" ht="15" customHeight="1" hidden="1">
      <c r="A794" s="155"/>
      <c r="C794" s="155"/>
      <c r="D794" s="223" t="s">
        <v>1093</v>
      </c>
      <c r="E794" s="215"/>
      <c r="F794" s="215"/>
      <c r="G794" s="215"/>
      <c r="H794" s="215"/>
      <c r="I794" s="215"/>
      <c r="J794" s="224"/>
      <c r="K794" s="224"/>
      <c r="L794" s="224"/>
      <c r="M794" s="224"/>
      <c r="N794" s="224"/>
      <c r="O794" s="224"/>
      <c r="P794" s="224"/>
      <c r="Q794" s="224"/>
      <c r="R794" s="224"/>
      <c r="S794" s="224"/>
      <c r="T794" s="224"/>
      <c r="U794" s="224"/>
      <c r="V794" s="185"/>
      <c r="W794" s="185"/>
      <c r="X794" s="185"/>
      <c r="Y794" s="185"/>
      <c r="Z794" s="185"/>
      <c r="AA794" s="185"/>
      <c r="AB794" s="224"/>
      <c r="AC794" s="197">
        <v>169642771970</v>
      </c>
      <c r="AD794" s="197"/>
      <c r="AE794" s="197"/>
      <c r="AF794" s="197"/>
      <c r="AG794" s="197"/>
      <c r="AH794" s="197"/>
      <c r="AI794" s="195"/>
      <c r="AJ794" s="197"/>
      <c r="AK794" s="197"/>
      <c r="AL794" s="197"/>
      <c r="AM794" s="197"/>
      <c r="AN794" s="197"/>
      <c r="AO794" s="197"/>
      <c r="AP794" s="87"/>
      <c r="AQ794" s="100"/>
      <c r="AR794" s="155"/>
      <c r="AS794" s="223"/>
      <c r="AT794" s="215"/>
      <c r="AU794" s="215"/>
      <c r="AV794" s="215"/>
      <c r="AW794" s="215"/>
      <c r="AX794" s="215"/>
      <c r="AY794" s="224"/>
      <c r="AZ794" s="224"/>
      <c r="BA794" s="224"/>
      <c r="BB794" s="224"/>
      <c r="BC794" s="224"/>
      <c r="BD794" s="224"/>
      <c r="BE794" s="224"/>
      <c r="BF794" s="224"/>
      <c r="BG794" s="224"/>
      <c r="BH794" s="224"/>
      <c r="BI794" s="224"/>
      <c r="BJ794" s="224"/>
      <c r="BK794" s="185">
        <f t="shared" si="53"/>
        <v>169642771970</v>
      </c>
      <c r="BL794" s="185"/>
      <c r="BM794" s="185"/>
      <c r="BN794" s="185"/>
      <c r="BO794" s="185"/>
      <c r="BP794" s="185"/>
      <c r="BR794" s="410"/>
      <c r="BS794" s="410"/>
      <c r="BT794" s="410"/>
      <c r="BU794" s="410"/>
      <c r="BV794" s="410"/>
      <c r="BW794" s="143"/>
      <c r="BX794" s="101">
        <f t="shared" si="54"/>
        <v>169642771970</v>
      </c>
      <c r="BY794" s="101">
        <f t="shared" si="55"/>
        <v>0</v>
      </c>
      <c r="BZ794" s="101" t="e">
        <f>AJ794-#REF!</f>
        <v>#REF!</v>
      </c>
      <c r="CA794" s="137"/>
      <c r="CB794" s="137"/>
      <c r="CC794" s="137"/>
      <c r="CD794" s="137"/>
    </row>
    <row r="795" spans="1:82" ht="15" customHeight="1" hidden="1">
      <c r="A795" s="155"/>
      <c r="C795" s="155"/>
      <c r="D795" s="223" t="s">
        <v>1094</v>
      </c>
      <c r="E795" s="215"/>
      <c r="F795" s="215"/>
      <c r="G795" s="215"/>
      <c r="H795" s="215"/>
      <c r="I795" s="215"/>
      <c r="J795" s="224"/>
      <c r="K795" s="224"/>
      <c r="L795" s="224"/>
      <c r="M795" s="224"/>
      <c r="N795" s="224"/>
      <c r="O795" s="224"/>
      <c r="P795" s="224"/>
      <c r="Q795" s="224"/>
      <c r="R795" s="224"/>
      <c r="S795" s="224"/>
      <c r="T795" s="224"/>
      <c r="U795" s="224"/>
      <c r="V795" s="185"/>
      <c r="W795" s="185"/>
      <c r="X795" s="185"/>
      <c r="Y795" s="185"/>
      <c r="Z795" s="185"/>
      <c r="AA795" s="185"/>
      <c r="AB795" s="224"/>
      <c r="AC795" s="197">
        <v>84821385985</v>
      </c>
      <c r="AD795" s="197"/>
      <c r="AE795" s="197"/>
      <c r="AF795" s="197"/>
      <c r="AG795" s="197"/>
      <c r="AH795" s="197"/>
      <c r="AI795" s="195"/>
      <c r="AJ795" s="197"/>
      <c r="AK795" s="197"/>
      <c r="AL795" s="197"/>
      <c r="AM795" s="197"/>
      <c r="AN795" s="197"/>
      <c r="AO795" s="197"/>
      <c r="AP795" s="87"/>
      <c r="AQ795" s="100"/>
      <c r="AR795" s="155"/>
      <c r="AS795" s="223"/>
      <c r="AT795" s="215"/>
      <c r="AU795" s="215"/>
      <c r="AV795" s="215"/>
      <c r="AW795" s="215"/>
      <c r="AX795" s="215"/>
      <c r="AY795" s="224"/>
      <c r="AZ795" s="224"/>
      <c r="BA795" s="224"/>
      <c r="BB795" s="224"/>
      <c r="BC795" s="224"/>
      <c r="BD795" s="224"/>
      <c r="BE795" s="224"/>
      <c r="BF795" s="224"/>
      <c r="BG795" s="224"/>
      <c r="BH795" s="224"/>
      <c r="BI795" s="224"/>
      <c r="BJ795" s="224"/>
      <c r="BK795" s="185">
        <f t="shared" si="53"/>
        <v>84821385985</v>
      </c>
      <c r="BL795" s="185"/>
      <c r="BM795" s="185"/>
      <c r="BN795" s="185"/>
      <c r="BO795" s="185"/>
      <c r="BP795" s="185"/>
      <c r="BR795" s="410"/>
      <c r="BS795" s="410"/>
      <c r="BT795" s="410"/>
      <c r="BU795" s="410"/>
      <c r="BV795" s="410"/>
      <c r="BW795" s="143"/>
      <c r="BX795" s="101">
        <f t="shared" si="54"/>
        <v>84821385985</v>
      </c>
      <c r="BY795" s="101">
        <f t="shared" si="55"/>
        <v>0</v>
      </c>
      <c r="BZ795" s="101" t="e">
        <f>AJ795-#REF!</f>
        <v>#REF!</v>
      </c>
      <c r="CA795" s="137"/>
      <c r="CB795" s="137"/>
      <c r="CC795" s="137"/>
      <c r="CD795" s="137"/>
    </row>
    <row r="796" spans="1:82" ht="15" customHeight="1" hidden="1">
      <c r="A796" s="155"/>
      <c r="C796" s="155"/>
      <c r="D796" s="223" t="s">
        <v>1095</v>
      </c>
      <c r="E796" s="215"/>
      <c r="F796" s="215"/>
      <c r="G796" s="215"/>
      <c r="H796" s="215"/>
      <c r="I796" s="215"/>
      <c r="J796" s="224"/>
      <c r="K796" s="224"/>
      <c r="L796" s="224"/>
      <c r="M796" s="224"/>
      <c r="N796" s="224"/>
      <c r="O796" s="224"/>
      <c r="P796" s="224"/>
      <c r="Q796" s="224"/>
      <c r="R796" s="224"/>
      <c r="S796" s="224"/>
      <c r="T796" s="224"/>
      <c r="U796" s="224"/>
      <c r="V796" s="185"/>
      <c r="W796" s="185"/>
      <c r="X796" s="185"/>
      <c r="Y796" s="185"/>
      <c r="Z796" s="185"/>
      <c r="AA796" s="185"/>
      <c r="AB796" s="224"/>
      <c r="AC796" s="197">
        <v>84821385985</v>
      </c>
      <c r="AD796" s="197"/>
      <c r="AE796" s="197"/>
      <c r="AF796" s="197"/>
      <c r="AG796" s="197"/>
      <c r="AH796" s="197"/>
      <c r="AI796" s="195"/>
      <c r="AJ796" s="196"/>
      <c r="AK796" s="196"/>
      <c r="AL796" s="196"/>
      <c r="AM796" s="196"/>
      <c r="AN796" s="196"/>
      <c r="AO796" s="196"/>
      <c r="AP796" s="87"/>
      <c r="AQ796" s="100"/>
      <c r="AR796" s="155"/>
      <c r="AS796" s="223"/>
      <c r="AT796" s="215"/>
      <c r="AU796" s="215"/>
      <c r="AV796" s="215"/>
      <c r="AW796" s="215"/>
      <c r="AX796" s="215"/>
      <c r="AY796" s="224"/>
      <c r="AZ796" s="224"/>
      <c r="BA796" s="224"/>
      <c r="BB796" s="224"/>
      <c r="BC796" s="224"/>
      <c r="BD796" s="224"/>
      <c r="BE796" s="224"/>
      <c r="BF796" s="224"/>
      <c r="BG796" s="224"/>
      <c r="BH796" s="224"/>
      <c r="BI796" s="224"/>
      <c r="BJ796" s="224"/>
      <c r="BK796" s="185">
        <f t="shared" si="53"/>
        <v>84821385985</v>
      </c>
      <c r="BL796" s="185"/>
      <c r="BM796" s="185"/>
      <c r="BN796" s="185"/>
      <c r="BO796" s="185"/>
      <c r="BP796" s="185"/>
      <c r="BR796" s="410"/>
      <c r="BS796" s="410"/>
      <c r="BT796" s="410"/>
      <c r="BU796" s="410"/>
      <c r="BV796" s="410"/>
      <c r="BW796" s="143"/>
      <c r="BX796" s="101">
        <f>BX798</f>
        <v>0</v>
      </c>
      <c r="BY796" s="101">
        <f t="shared" si="55"/>
        <v>0</v>
      </c>
      <c r="BZ796" s="101" t="e">
        <f>AJ796-#REF!</f>
        <v>#REF!</v>
      </c>
      <c r="CA796" s="137"/>
      <c r="CB796" s="137"/>
      <c r="CC796" s="137"/>
      <c r="CD796" s="137"/>
    </row>
    <row r="797" spans="1:82" ht="15" customHeight="1">
      <c r="A797" s="87"/>
      <c r="C797" s="155"/>
      <c r="D797" s="215"/>
      <c r="E797" s="215"/>
      <c r="F797" s="215"/>
      <c r="G797" s="215"/>
      <c r="H797" s="215"/>
      <c r="I797" s="215"/>
      <c r="J797" s="215"/>
      <c r="K797" s="215"/>
      <c r="L797" s="215"/>
      <c r="M797" s="215"/>
      <c r="N797" s="215"/>
      <c r="O797" s="215"/>
      <c r="P797" s="215"/>
      <c r="Q797" s="215"/>
      <c r="R797" s="215"/>
      <c r="S797" s="215"/>
      <c r="T797" s="215"/>
      <c r="U797" s="215"/>
      <c r="V797" s="215"/>
      <c r="W797" s="215"/>
      <c r="X797" s="215"/>
      <c r="Y797" s="215"/>
      <c r="Z797" s="215"/>
      <c r="AA797" s="215"/>
      <c r="AB797" s="215"/>
      <c r="AC797" s="548"/>
      <c r="AD797" s="548"/>
      <c r="AE797" s="548"/>
      <c r="AF797" s="548"/>
      <c r="AG797" s="548"/>
      <c r="AH797" s="548"/>
      <c r="AI797" s="136"/>
      <c r="AJ797" s="136"/>
      <c r="AK797" s="136"/>
      <c r="AL797" s="136"/>
      <c r="AM797" s="136"/>
      <c r="AN797" s="136"/>
      <c r="AO797" s="136"/>
      <c r="AP797" s="87"/>
      <c r="AQ797" s="100"/>
      <c r="AR797" s="155"/>
      <c r="AS797" s="215"/>
      <c r="AT797" s="215"/>
      <c r="AU797" s="215"/>
      <c r="AV797" s="215"/>
      <c r="AW797" s="215"/>
      <c r="AX797" s="215"/>
      <c r="AY797" s="215"/>
      <c r="AZ797" s="215"/>
      <c r="BA797" s="215"/>
      <c r="BB797" s="215"/>
      <c r="BC797" s="215"/>
      <c r="BD797" s="215"/>
      <c r="BE797" s="215"/>
      <c r="BF797" s="215"/>
      <c r="BG797" s="215"/>
      <c r="BH797" s="215"/>
      <c r="BI797" s="215"/>
      <c r="BJ797" s="215"/>
      <c r="BR797" s="410"/>
      <c r="BS797" s="410"/>
      <c r="BT797" s="410"/>
      <c r="BU797" s="410"/>
      <c r="BV797" s="410"/>
      <c r="BW797" s="136"/>
      <c r="BX797" s="101">
        <f>BX798</f>
        <v>0</v>
      </c>
      <c r="BY797" s="101"/>
      <c r="BZ797" s="101"/>
      <c r="CA797" s="137"/>
      <c r="CB797" s="137"/>
      <c r="CC797" s="137"/>
      <c r="CD797" s="137"/>
    </row>
    <row r="798" spans="1:82" s="162" customFormat="1" ht="15" customHeight="1" thickBot="1">
      <c r="A798" s="87">
        <f>IF(B798&lt;&gt;"",COUNTIF($B$8:B798,"."),"")</f>
      </c>
      <c r="B798" s="134"/>
      <c r="C798" s="161" t="s">
        <v>504</v>
      </c>
      <c r="D798" s="476"/>
      <c r="E798" s="221"/>
      <c r="F798" s="221"/>
      <c r="G798" s="221"/>
      <c r="H798" s="221"/>
      <c r="I798" s="221"/>
      <c r="J798" s="477"/>
      <c r="K798" s="477"/>
      <c r="L798" s="477"/>
      <c r="M798" s="477"/>
      <c r="N798" s="477"/>
      <c r="O798" s="477"/>
      <c r="P798" s="477"/>
      <c r="Q798" s="477"/>
      <c r="R798" s="477"/>
      <c r="S798" s="477"/>
      <c r="T798" s="477"/>
      <c r="U798" s="477"/>
      <c r="V798" s="163">
        <f>V783+V784+V786+V787+V788+V790+V791</f>
        <v>2231603056</v>
      </c>
      <c r="W798" s="163"/>
      <c r="X798" s="163"/>
      <c r="Y798" s="163"/>
      <c r="Z798" s="163"/>
      <c r="AA798" s="163"/>
      <c r="AB798" s="477"/>
      <c r="AC798" s="163">
        <f>AC783+AC786+AC784+AC787+AC788+AC790+AC791</f>
        <v>1587231040</v>
      </c>
      <c r="AD798" s="163"/>
      <c r="AE798" s="163"/>
      <c r="AF798" s="163"/>
      <c r="AG798" s="163"/>
      <c r="AH798" s="163"/>
      <c r="AI798" s="137"/>
      <c r="AJ798" s="163">
        <f>SUM(AJ783:AO791)</f>
        <v>0</v>
      </c>
      <c r="AK798" s="163"/>
      <c r="AL798" s="163"/>
      <c r="AM798" s="163"/>
      <c r="AN798" s="163"/>
      <c r="AO798" s="163"/>
      <c r="AP798" s="87"/>
      <c r="AQ798" s="100"/>
      <c r="AR798" s="161" t="s">
        <v>505</v>
      </c>
      <c r="AS798" s="476"/>
      <c r="AT798" s="221"/>
      <c r="AU798" s="221"/>
      <c r="AV798" s="221"/>
      <c r="AW798" s="221"/>
      <c r="AX798" s="221"/>
      <c r="AY798" s="477"/>
      <c r="AZ798" s="477"/>
      <c r="BA798" s="477"/>
      <c r="BB798" s="477"/>
      <c r="BC798" s="477"/>
      <c r="BD798" s="477"/>
      <c r="BE798" s="477"/>
      <c r="BF798" s="477"/>
      <c r="BG798" s="477"/>
      <c r="BH798" s="477"/>
      <c r="BI798" s="477"/>
      <c r="BJ798" s="477"/>
      <c r="BK798" s="163">
        <f>SUM(BK783:BP790)</f>
        <v>-729603922</v>
      </c>
      <c r="BL798" s="163"/>
      <c r="BM798" s="163"/>
      <c r="BN798" s="163"/>
      <c r="BO798" s="163"/>
      <c r="BP798" s="163"/>
      <c r="BQ798" s="137"/>
      <c r="BR798" s="410"/>
      <c r="BS798" s="410"/>
      <c r="BT798" s="137"/>
      <c r="BU798" s="137"/>
      <c r="BV798" s="546"/>
      <c r="BW798" s="137"/>
      <c r="BX798" s="101"/>
      <c r="BY798" s="101"/>
      <c r="BZ798" s="101"/>
      <c r="CA798" s="137"/>
      <c r="CB798" s="137"/>
      <c r="CC798" s="137"/>
      <c r="CD798" s="137"/>
    </row>
    <row r="799" spans="1:82" s="162" customFormat="1" ht="15" customHeight="1" thickTop="1">
      <c r="A799" s="87"/>
      <c r="B799" s="134"/>
      <c r="C799" s="161"/>
      <c r="D799" s="476"/>
      <c r="E799" s="221"/>
      <c r="F799" s="221"/>
      <c r="G799" s="221"/>
      <c r="H799" s="221"/>
      <c r="I799" s="221"/>
      <c r="J799" s="477"/>
      <c r="K799" s="477"/>
      <c r="L799" s="477"/>
      <c r="M799" s="477"/>
      <c r="N799" s="477"/>
      <c r="O799" s="477"/>
      <c r="P799" s="477"/>
      <c r="Q799" s="477"/>
      <c r="R799" s="477"/>
      <c r="S799" s="477"/>
      <c r="T799" s="477"/>
      <c r="U799" s="477"/>
      <c r="V799" s="137"/>
      <c r="W799" s="137"/>
      <c r="X799" s="137"/>
      <c r="Y799" s="137"/>
      <c r="Z799" s="137"/>
      <c r="AA799" s="137"/>
      <c r="AB799" s="477"/>
      <c r="AC799" s="137"/>
      <c r="AD799" s="137"/>
      <c r="AE799" s="137"/>
      <c r="AF799" s="137"/>
      <c r="AG799" s="137"/>
      <c r="AH799" s="137"/>
      <c r="AI799" s="137"/>
      <c r="AJ799" s="137"/>
      <c r="AK799" s="137"/>
      <c r="AL799" s="137"/>
      <c r="AM799" s="137"/>
      <c r="AN799" s="137"/>
      <c r="AO799" s="137"/>
      <c r="AP799" s="87"/>
      <c r="AQ799" s="100"/>
      <c r="AR799" s="161"/>
      <c r="AS799" s="476"/>
      <c r="AT799" s="221"/>
      <c r="AU799" s="221"/>
      <c r="AV799" s="221"/>
      <c r="AW799" s="221"/>
      <c r="AX799" s="221"/>
      <c r="AY799" s="477"/>
      <c r="AZ799" s="477"/>
      <c r="BA799" s="477"/>
      <c r="BB799" s="477"/>
      <c r="BC799" s="477"/>
      <c r="BD799" s="477"/>
      <c r="BE799" s="477"/>
      <c r="BF799" s="477"/>
      <c r="BG799" s="477"/>
      <c r="BH799" s="477"/>
      <c r="BI799" s="477"/>
      <c r="BJ799" s="477"/>
      <c r="BK799" s="137"/>
      <c r="BL799" s="137"/>
      <c r="BM799" s="137"/>
      <c r="BN799" s="137"/>
      <c r="BO799" s="137"/>
      <c r="BP799" s="137"/>
      <c r="BQ799" s="137"/>
      <c r="BR799" s="410"/>
      <c r="BS799" s="410"/>
      <c r="BT799" s="137"/>
      <c r="BU799" s="137"/>
      <c r="BV799" s="546"/>
      <c r="BW799" s="137"/>
      <c r="BX799" s="101"/>
      <c r="BY799" s="101"/>
      <c r="BZ799" s="101"/>
      <c r="CA799" s="137"/>
      <c r="CB799" s="137"/>
      <c r="CC799" s="137"/>
      <c r="CD799" s="137"/>
    </row>
    <row r="800" spans="1:82" s="162" customFormat="1" ht="29.25" customHeight="1" hidden="1">
      <c r="A800" s="87"/>
      <c r="B800" s="134"/>
      <c r="C800" s="549" t="s">
        <v>1096</v>
      </c>
      <c r="D800" s="549"/>
      <c r="E800" s="549"/>
      <c r="F800" s="549"/>
      <c r="G800" s="549"/>
      <c r="H800" s="549"/>
      <c r="I800" s="549"/>
      <c r="J800" s="549"/>
      <c r="K800" s="549"/>
      <c r="L800" s="549"/>
      <c r="M800" s="549"/>
      <c r="N800" s="549"/>
      <c r="O800" s="549"/>
      <c r="P800" s="549"/>
      <c r="Q800" s="549"/>
      <c r="R800" s="549"/>
      <c r="S800" s="549"/>
      <c r="T800" s="549"/>
      <c r="U800" s="549"/>
      <c r="V800" s="549"/>
      <c r="W800" s="549"/>
      <c r="X800" s="549"/>
      <c r="Y800" s="549"/>
      <c r="Z800" s="549"/>
      <c r="AA800" s="549"/>
      <c r="AB800" s="549"/>
      <c r="AC800" s="549"/>
      <c r="AD800" s="549"/>
      <c r="AE800" s="549"/>
      <c r="AF800" s="549"/>
      <c r="AG800" s="549"/>
      <c r="AH800" s="549"/>
      <c r="AI800" s="137"/>
      <c r="AJ800" s="137"/>
      <c r="AK800" s="137"/>
      <c r="AL800" s="137"/>
      <c r="AM800" s="137"/>
      <c r="AN800" s="137"/>
      <c r="AO800" s="137"/>
      <c r="AP800" s="87"/>
      <c r="AQ800" s="100"/>
      <c r="AR800" s="161"/>
      <c r="AS800" s="476"/>
      <c r="AT800" s="221"/>
      <c r="AU800" s="221"/>
      <c r="AV800" s="221"/>
      <c r="AW800" s="221"/>
      <c r="AX800" s="221"/>
      <c r="AY800" s="477"/>
      <c r="AZ800" s="477"/>
      <c r="BA800" s="477"/>
      <c r="BB800" s="477"/>
      <c r="BC800" s="477"/>
      <c r="BD800" s="477"/>
      <c r="BE800" s="477"/>
      <c r="BF800" s="477"/>
      <c r="BG800" s="477"/>
      <c r="BH800" s="477"/>
      <c r="BI800" s="477"/>
      <c r="BJ800" s="477"/>
      <c r="BK800" s="137"/>
      <c r="BL800" s="137"/>
      <c r="BM800" s="137"/>
      <c r="BN800" s="137"/>
      <c r="BO800" s="137"/>
      <c r="BP800" s="137"/>
      <c r="BQ800" s="137"/>
      <c r="BR800" s="410"/>
      <c r="BS800" s="410"/>
      <c r="BT800" s="137"/>
      <c r="BU800" s="137"/>
      <c r="BV800" s="546"/>
      <c r="BW800" s="137"/>
      <c r="BX800" s="101"/>
      <c r="BY800" s="101"/>
      <c r="BZ800" s="101"/>
      <c r="CA800" s="137"/>
      <c r="CB800" s="137"/>
      <c r="CC800" s="137"/>
      <c r="CD800" s="137"/>
    </row>
    <row r="801" spans="1:75" s="162" customFormat="1" ht="15" customHeight="1">
      <c r="A801" s="87">
        <f>IF(B801&lt;&gt;"",COUNTIF($B$8:B801,"."),"")</f>
      </c>
      <c r="B801" s="134"/>
      <c r="C801" s="161"/>
      <c r="D801" s="476"/>
      <c r="E801" s="221"/>
      <c r="F801" s="221"/>
      <c r="G801" s="221"/>
      <c r="H801" s="221"/>
      <c r="I801" s="221"/>
      <c r="J801" s="477"/>
      <c r="K801" s="477"/>
      <c r="L801" s="477"/>
      <c r="M801" s="477"/>
      <c r="N801" s="477"/>
      <c r="O801" s="477"/>
      <c r="P801" s="477"/>
      <c r="Q801" s="477"/>
      <c r="R801" s="477"/>
      <c r="S801" s="477"/>
      <c r="T801" s="477"/>
      <c r="U801" s="477"/>
      <c r="V801" s="137"/>
      <c r="W801" s="137"/>
      <c r="X801" s="137"/>
      <c r="Y801" s="137"/>
      <c r="Z801" s="137"/>
      <c r="AA801" s="137"/>
      <c r="AB801" s="137"/>
      <c r="AC801" s="137"/>
      <c r="AD801" s="137"/>
      <c r="AE801" s="137"/>
      <c r="AF801" s="137"/>
      <c r="AG801" s="137"/>
      <c r="AH801" s="137"/>
      <c r="AI801" s="87"/>
      <c r="AJ801" s="100"/>
      <c r="AK801" s="161"/>
      <c r="AL801" s="476"/>
      <c r="AM801" s="221"/>
      <c r="AN801" s="221"/>
      <c r="AO801" s="221"/>
      <c r="AP801" s="221"/>
      <c r="AQ801" s="221"/>
      <c r="AR801" s="477"/>
      <c r="AS801" s="477"/>
      <c r="AT801" s="477"/>
      <c r="AU801" s="477"/>
      <c r="AV801" s="477"/>
      <c r="AW801" s="477"/>
      <c r="AX801" s="477"/>
      <c r="AY801" s="477"/>
      <c r="AZ801" s="477"/>
      <c r="BA801" s="477"/>
      <c r="BB801" s="477"/>
      <c r="BC801" s="477"/>
      <c r="BD801" s="137"/>
      <c r="BE801" s="137"/>
      <c r="BF801" s="137"/>
      <c r="BG801" s="137"/>
      <c r="BH801" s="137"/>
      <c r="BI801" s="137"/>
      <c r="BJ801" s="137"/>
      <c r="BK801" s="137"/>
      <c r="BL801" s="137"/>
      <c r="BM801" s="137"/>
      <c r="BN801" s="137"/>
      <c r="BO801" s="137"/>
      <c r="BP801" s="137"/>
      <c r="BQ801" s="137"/>
      <c r="BR801" s="410"/>
      <c r="BS801" s="410"/>
      <c r="BT801" s="546"/>
      <c r="BU801" s="546"/>
      <c r="BV801" s="410"/>
      <c r="BW801" s="137"/>
    </row>
    <row r="802" spans="1:74" ht="15" customHeight="1">
      <c r="A802" s="87">
        <v>19</v>
      </c>
      <c r="B802" s="134" t="s">
        <v>265</v>
      </c>
      <c r="C802" s="130" t="s">
        <v>1097</v>
      </c>
      <c r="D802" s="215"/>
      <c r="E802" s="215"/>
      <c r="F802" s="215"/>
      <c r="G802" s="215"/>
      <c r="H802" s="215"/>
      <c r="I802" s="215"/>
      <c r="J802" s="215"/>
      <c r="K802" s="215"/>
      <c r="L802" s="215"/>
      <c r="M802" s="215"/>
      <c r="N802" s="215"/>
      <c r="O802" s="215"/>
      <c r="P802" s="215"/>
      <c r="Q802" s="215"/>
      <c r="R802" s="215"/>
      <c r="S802" s="215"/>
      <c r="T802" s="215"/>
      <c r="U802" s="215"/>
      <c r="AI802" s="87">
        <f>A802</f>
        <v>19</v>
      </c>
      <c r="AJ802" s="100" t="str">
        <f>B802</f>
        <v>.</v>
      </c>
      <c r="AK802" s="130" t="s">
        <v>1098</v>
      </c>
      <c r="AL802" s="215"/>
      <c r="AM802" s="215"/>
      <c r="AN802" s="215"/>
      <c r="AO802" s="215"/>
      <c r="AP802" s="215"/>
      <c r="AQ802" s="215"/>
      <c r="AR802" s="215"/>
      <c r="AS802" s="215"/>
      <c r="AT802" s="215"/>
      <c r="AU802" s="215"/>
      <c r="AV802" s="215"/>
      <c r="AW802" s="215"/>
      <c r="AX802" s="215"/>
      <c r="AY802" s="215"/>
      <c r="AZ802" s="215"/>
      <c r="BA802" s="215"/>
      <c r="BB802" s="215"/>
      <c r="BC802" s="215"/>
      <c r="BR802" s="410"/>
      <c r="BS802" s="410"/>
      <c r="BT802" s="410"/>
      <c r="BU802" s="410"/>
      <c r="BV802" s="410"/>
    </row>
    <row r="803" spans="1:82" ht="27.75" customHeight="1">
      <c r="A803" s="87">
        <f>IF(B803&lt;&gt;"",COUNTIF($B$8:B803,"."),"")</f>
      </c>
      <c r="D803" s="215"/>
      <c r="E803" s="215"/>
      <c r="F803" s="215"/>
      <c r="G803" s="215"/>
      <c r="H803" s="215"/>
      <c r="I803" s="215"/>
      <c r="J803" s="215"/>
      <c r="K803" s="215"/>
      <c r="L803" s="215"/>
      <c r="M803" s="215"/>
      <c r="N803" s="215"/>
      <c r="O803" s="215"/>
      <c r="P803" s="215"/>
      <c r="Q803" s="215"/>
      <c r="R803" s="215"/>
      <c r="S803" s="215"/>
      <c r="T803" s="215"/>
      <c r="U803" s="215"/>
      <c r="V803" s="150" t="str">
        <f>V782</f>
        <v>Quý 2 năm 2013(VND)</v>
      </c>
      <c r="W803" s="151"/>
      <c r="X803" s="151"/>
      <c r="Y803" s="151"/>
      <c r="Z803" s="151"/>
      <c r="AA803" s="151"/>
      <c r="AB803" s="215"/>
      <c r="AC803" s="150" t="str">
        <f>AC782</f>
        <v>Quý 2 năm 2012 (VND)</v>
      </c>
      <c r="AD803" s="151"/>
      <c r="AE803" s="151"/>
      <c r="AF803" s="151"/>
      <c r="AG803" s="151"/>
      <c r="AH803" s="151"/>
      <c r="AI803" s="143"/>
      <c r="AJ803" s="150" t="str">
        <f>AC767</f>
        <v>Quý 2 năm 2012 (VND)</v>
      </c>
      <c r="AK803" s="150"/>
      <c r="AL803" s="150"/>
      <c r="AM803" s="150"/>
      <c r="AN803" s="150"/>
      <c r="AO803" s="150"/>
      <c r="AP803" s="87"/>
      <c r="AQ803" s="100"/>
      <c r="AR803" s="138"/>
      <c r="AS803" s="215"/>
      <c r="AT803" s="215"/>
      <c r="AU803" s="215"/>
      <c r="AV803" s="215"/>
      <c r="AW803" s="215"/>
      <c r="AX803" s="215"/>
      <c r="AY803" s="215"/>
      <c r="AZ803" s="215"/>
      <c r="BA803" s="215"/>
      <c r="BB803" s="215"/>
      <c r="BC803" s="215"/>
      <c r="BD803" s="215"/>
      <c r="BE803" s="215"/>
      <c r="BF803" s="215"/>
      <c r="BG803" s="215"/>
      <c r="BH803" s="215"/>
      <c r="BI803" s="215"/>
      <c r="BJ803" s="215"/>
      <c r="BK803" s="150" t="str">
        <f>BD767</f>
        <v>Year 2008            VND</v>
      </c>
      <c r="BL803" s="151"/>
      <c r="BM803" s="151"/>
      <c r="BN803" s="151"/>
      <c r="BO803" s="151"/>
      <c r="BP803" s="151"/>
      <c r="BQ803" s="143"/>
      <c r="BR803" s="410"/>
      <c r="BS803" s="410"/>
      <c r="BT803" s="410"/>
      <c r="BU803" s="410"/>
      <c r="BV803" s="410"/>
      <c r="BW803" s="475"/>
      <c r="BX803" s="101"/>
      <c r="BY803" s="101"/>
      <c r="BZ803" s="101"/>
      <c r="CA803" s="137"/>
      <c r="CB803" s="137"/>
      <c r="CC803" s="137"/>
      <c r="CD803" s="137"/>
    </row>
    <row r="804" spans="1:82" ht="15" customHeight="1">
      <c r="A804" s="87">
        <f>IF(B804&lt;&gt;"",COUNTIF($B$8:B804,"."),"")</f>
      </c>
      <c r="C804" s="155" t="s">
        <v>1099</v>
      </c>
      <c r="D804" s="223"/>
      <c r="E804" s="215"/>
      <c r="F804" s="215"/>
      <c r="G804" s="215"/>
      <c r="H804" s="215"/>
      <c r="I804" s="215"/>
      <c r="J804" s="224"/>
      <c r="K804" s="224"/>
      <c r="L804" s="224"/>
      <c r="M804" s="224"/>
      <c r="N804" s="224"/>
      <c r="O804" s="224"/>
      <c r="P804" s="224"/>
      <c r="Q804" s="224"/>
      <c r="R804" s="224"/>
      <c r="S804" s="224"/>
      <c r="T804" s="224"/>
      <c r="U804" s="224"/>
      <c r="V804" s="185">
        <v>1374334111</v>
      </c>
      <c r="W804" s="185"/>
      <c r="X804" s="185"/>
      <c r="Y804" s="185"/>
      <c r="Z804" s="185"/>
      <c r="AA804" s="185"/>
      <c r="AB804" s="224"/>
      <c r="AC804" s="185">
        <v>1180298138</v>
      </c>
      <c r="AD804" s="185"/>
      <c r="AE804" s="185"/>
      <c r="AF804" s="185"/>
      <c r="AG804" s="185"/>
      <c r="AH804" s="185"/>
      <c r="AI804" s="136"/>
      <c r="AJ804" s="228"/>
      <c r="AK804" s="228"/>
      <c r="AL804" s="228"/>
      <c r="AM804" s="228"/>
      <c r="AN804" s="228"/>
      <c r="AO804" s="228"/>
      <c r="AP804" s="87"/>
      <c r="AQ804" s="100"/>
      <c r="AR804" s="155" t="s">
        <v>1100</v>
      </c>
      <c r="AS804" s="223"/>
      <c r="AT804" s="215"/>
      <c r="AU804" s="215"/>
      <c r="AV804" s="215"/>
      <c r="AW804" s="215"/>
      <c r="AX804" s="215"/>
      <c r="AY804" s="224"/>
      <c r="AZ804" s="224"/>
      <c r="BA804" s="224"/>
      <c r="BB804" s="224"/>
      <c r="BC804" s="224"/>
      <c r="BD804" s="224"/>
      <c r="BE804" s="224"/>
      <c r="BF804" s="224"/>
      <c r="BG804" s="224"/>
      <c r="BH804" s="224"/>
      <c r="BI804" s="224"/>
      <c r="BJ804" s="224"/>
      <c r="BK804" s="185">
        <f aca="true" t="shared" si="56" ref="BK804:BK810">AC804</f>
        <v>1180298138</v>
      </c>
      <c r="BL804" s="185"/>
      <c r="BM804" s="185"/>
      <c r="BN804" s="185"/>
      <c r="BO804" s="185"/>
      <c r="BP804" s="185"/>
      <c r="BR804" s="410"/>
      <c r="BS804" s="410"/>
      <c r="BT804" s="410"/>
      <c r="BU804" s="410"/>
      <c r="BV804" s="410"/>
      <c r="BW804" s="143"/>
      <c r="BX804" s="101"/>
      <c r="BY804" s="101"/>
      <c r="BZ804" s="101"/>
      <c r="CA804" s="137"/>
      <c r="CB804" s="137"/>
      <c r="CC804" s="137"/>
      <c r="CD804" s="137"/>
    </row>
    <row r="805" spans="1:82" ht="15" customHeight="1">
      <c r="A805" s="87">
        <f>IF(B805&lt;&gt;"",COUNTIF($B$8:B805,"."),"")</f>
      </c>
      <c r="C805" s="155" t="s">
        <v>1101</v>
      </c>
      <c r="D805" s="223"/>
      <c r="E805" s="215"/>
      <c r="F805" s="215"/>
      <c r="G805" s="215"/>
      <c r="H805" s="215"/>
      <c r="I805" s="215"/>
      <c r="J805" s="224"/>
      <c r="K805" s="224"/>
      <c r="L805" s="224"/>
      <c r="M805" s="224"/>
      <c r="N805" s="224"/>
      <c r="O805" s="224"/>
      <c r="P805" s="224"/>
      <c r="Q805" s="224"/>
      <c r="R805" s="224"/>
      <c r="S805" s="224"/>
      <c r="T805" s="224"/>
      <c r="U805" s="224"/>
      <c r="V805" s="185">
        <v>221979192</v>
      </c>
      <c r="W805" s="185"/>
      <c r="X805" s="185"/>
      <c r="Y805" s="185"/>
      <c r="Z805" s="185"/>
      <c r="AA805" s="185"/>
      <c r="AB805" s="224"/>
      <c r="AC805" s="185">
        <v>-382041925</v>
      </c>
      <c r="AD805" s="185"/>
      <c r="AE805" s="185"/>
      <c r="AF805" s="185"/>
      <c r="AG805" s="185"/>
      <c r="AH805" s="185"/>
      <c r="AI805" s="136"/>
      <c r="AJ805" s="185"/>
      <c r="AK805" s="185"/>
      <c r="AL805" s="185"/>
      <c r="AM805" s="185"/>
      <c r="AN805" s="185"/>
      <c r="AO805" s="185"/>
      <c r="AP805" s="87"/>
      <c r="AQ805" s="100"/>
      <c r="AR805" s="155" t="s">
        <v>1102</v>
      </c>
      <c r="AS805" s="223"/>
      <c r="AT805" s="215"/>
      <c r="AU805" s="215"/>
      <c r="AV805" s="215"/>
      <c r="AW805" s="215"/>
      <c r="AX805" s="215"/>
      <c r="AY805" s="224"/>
      <c r="AZ805" s="224"/>
      <c r="BA805" s="224"/>
      <c r="BB805" s="224"/>
      <c r="BC805" s="224"/>
      <c r="BD805" s="224"/>
      <c r="BE805" s="224"/>
      <c r="BF805" s="224"/>
      <c r="BG805" s="224"/>
      <c r="BH805" s="224"/>
      <c r="BI805" s="224"/>
      <c r="BJ805" s="224"/>
      <c r="BK805" s="185">
        <f t="shared" si="56"/>
        <v>-382041925</v>
      </c>
      <c r="BL805" s="185"/>
      <c r="BM805" s="185"/>
      <c r="BN805" s="185"/>
      <c r="BO805" s="185"/>
      <c r="BP805" s="185"/>
      <c r="BR805" s="410"/>
      <c r="BS805" s="410"/>
      <c r="BT805" s="410"/>
      <c r="BU805" s="410"/>
      <c r="BV805" s="410"/>
      <c r="BW805" s="143"/>
      <c r="BX805" s="101"/>
      <c r="BY805" s="101"/>
      <c r="BZ805" s="101"/>
      <c r="CA805" s="137"/>
      <c r="CB805" s="137"/>
      <c r="CC805" s="137"/>
      <c r="CD805" s="137"/>
    </row>
    <row r="806" spans="1:82" ht="15" customHeight="1">
      <c r="A806" s="87">
        <f>IF(B806&lt;&gt;"",COUNTIF($B$8:B806,"."),"")</f>
      </c>
      <c r="C806" s="155" t="s">
        <v>1103</v>
      </c>
      <c r="D806" s="223"/>
      <c r="E806" s="215"/>
      <c r="F806" s="215"/>
      <c r="G806" s="215"/>
      <c r="H806" s="215"/>
      <c r="I806" s="215"/>
      <c r="J806" s="224"/>
      <c r="K806" s="224"/>
      <c r="L806" s="224"/>
      <c r="M806" s="224"/>
      <c r="N806" s="224"/>
      <c r="O806" s="224"/>
      <c r="P806" s="224"/>
      <c r="Q806" s="224"/>
      <c r="R806" s="224"/>
      <c r="S806" s="224"/>
      <c r="T806" s="224"/>
      <c r="U806" s="224"/>
      <c r="V806" s="185">
        <v>193789109</v>
      </c>
      <c r="W806" s="185"/>
      <c r="X806" s="185"/>
      <c r="Y806" s="185"/>
      <c r="Z806" s="185"/>
      <c r="AA806" s="185"/>
      <c r="AB806" s="224"/>
      <c r="AC806" s="185">
        <v>217018402</v>
      </c>
      <c r="AD806" s="185"/>
      <c r="AE806" s="185"/>
      <c r="AF806" s="185"/>
      <c r="AG806" s="185"/>
      <c r="AH806" s="185"/>
      <c r="AI806" s="136"/>
      <c r="AJ806" s="185"/>
      <c r="AK806" s="185"/>
      <c r="AL806" s="185"/>
      <c r="AM806" s="185"/>
      <c r="AN806" s="185"/>
      <c r="AO806" s="185"/>
      <c r="AP806" s="87"/>
      <c r="AQ806" s="100"/>
      <c r="AR806" s="155" t="s">
        <v>1104</v>
      </c>
      <c r="AS806" s="223"/>
      <c r="AT806" s="215"/>
      <c r="AU806" s="215"/>
      <c r="AV806" s="215"/>
      <c r="AW806" s="215"/>
      <c r="AX806" s="215"/>
      <c r="AY806" s="224"/>
      <c r="AZ806" s="224"/>
      <c r="BA806" s="224"/>
      <c r="BB806" s="224"/>
      <c r="BC806" s="224"/>
      <c r="BD806" s="224"/>
      <c r="BE806" s="224"/>
      <c r="BF806" s="224"/>
      <c r="BG806" s="224"/>
      <c r="BH806" s="224"/>
      <c r="BI806" s="224"/>
      <c r="BJ806" s="224"/>
      <c r="BK806" s="185">
        <f t="shared" si="56"/>
        <v>217018402</v>
      </c>
      <c r="BL806" s="185"/>
      <c r="BM806" s="185"/>
      <c r="BN806" s="185"/>
      <c r="BO806" s="185"/>
      <c r="BP806" s="185"/>
      <c r="BR806" s="410"/>
      <c r="BS806" s="410"/>
      <c r="BT806" s="410"/>
      <c r="BU806" s="410"/>
      <c r="BV806" s="410"/>
      <c r="BW806" s="143"/>
      <c r="BX806" s="101"/>
      <c r="BY806" s="101"/>
      <c r="BZ806" s="101"/>
      <c r="CA806" s="137"/>
      <c r="CB806" s="137"/>
      <c r="CC806" s="137"/>
      <c r="CD806" s="137"/>
    </row>
    <row r="807" spans="1:82" ht="15" customHeight="1">
      <c r="A807" s="87">
        <f>IF(B807&lt;&gt;"",COUNTIF($B$8:B807,"."),"")</f>
      </c>
      <c r="C807" s="155" t="s">
        <v>1105</v>
      </c>
      <c r="D807" s="223"/>
      <c r="E807" s="215"/>
      <c r="F807" s="215"/>
      <c r="G807" s="215"/>
      <c r="H807" s="215"/>
      <c r="I807" s="215"/>
      <c r="J807" s="224"/>
      <c r="K807" s="224"/>
      <c r="L807" s="224"/>
      <c r="M807" s="224"/>
      <c r="N807" s="224"/>
      <c r="O807" s="224"/>
      <c r="P807" s="224"/>
      <c r="Q807" s="224"/>
      <c r="R807" s="224"/>
      <c r="S807" s="224"/>
      <c r="T807" s="224"/>
      <c r="U807" s="224"/>
      <c r="V807" s="185"/>
      <c r="W807" s="185"/>
      <c r="X807" s="185"/>
      <c r="Y807" s="185"/>
      <c r="Z807" s="185"/>
      <c r="AA807" s="185"/>
      <c r="AB807" s="224"/>
      <c r="AC807" s="185">
        <v>1000000</v>
      </c>
      <c r="AD807" s="185"/>
      <c r="AE807" s="185"/>
      <c r="AF807" s="185"/>
      <c r="AG807" s="185"/>
      <c r="AH807" s="185"/>
      <c r="AI807" s="136"/>
      <c r="AJ807" s="185"/>
      <c r="AK807" s="185"/>
      <c r="AL807" s="185"/>
      <c r="AM807" s="185"/>
      <c r="AN807" s="185"/>
      <c r="AO807" s="185"/>
      <c r="AP807" s="87"/>
      <c r="AQ807" s="100"/>
      <c r="AR807" s="155" t="s">
        <v>1106</v>
      </c>
      <c r="AS807" s="223"/>
      <c r="AT807" s="215"/>
      <c r="AU807" s="215"/>
      <c r="AV807" s="215"/>
      <c r="AW807" s="215"/>
      <c r="AX807" s="215"/>
      <c r="AY807" s="224"/>
      <c r="AZ807" s="224"/>
      <c r="BA807" s="224"/>
      <c r="BB807" s="224"/>
      <c r="BC807" s="224"/>
      <c r="BD807" s="224"/>
      <c r="BE807" s="224"/>
      <c r="BF807" s="224"/>
      <c r="BG807" s="224"/>
      <c r="BH807" s="224"/>
      <c r="BI807" s="224"/>
      <c r="BJ807" s="224"/>
      <c r="BK807" s="185">
        <f t="shared" si="56"/>
        <v>1000000</v>
      </c>
      <c r="BL807" s="185"/>
      <c r="BM807" s="185"/>
      <c r="BN807" s="185"/>
      <c r="BO807" s="185"/>
      <c r="BP807" s="185"/>
      <c r="BR807" s="410"/>
      <c r="BS807" s="410"/>
      <c r="BT807" s="410"/>
      <c r="BU807" s="410"/>
      <c r="BV807" s="410"/>
      <c r="BW807" s="143"/>
      <c r="BX807" s="101"/>
      <c r="BY807" s="101"/>
      <c r="BZ807" s="101"/>
      <c r="CA807" s="137"/>
      <c r="CB807" s="137"/>
      <c r="CC807" s="137"/>
      <c r="CD807" s="137"/>
    </row>
    <row r="808" spans="1:82" ht="15" customHeight="1">
      <c r="A808" s="87">
        <f>IF(B808&lt;&gt;"",COUNTIF($B$8:B808,"."),"")</f>
      </c>
      <c r="C808" s="155" t="s">
        <v>1107</v>
      </c>
      <c r="D808" s="223"/>
      <c r="E808" s="215"/>
      <c r="F808" s="215"/>
      <c r="G808" s="215"/>
      <c r="H808" s="215"/>
      <c r="I808" s="215"/>
      <c r="J808" s="224"/>
      <c r="K808" s="224"/>
      <c r="L808" s="224"/>
      <c r="M808" s="224"/>
      <c r="N808" s="224"/>
      <c r="O808" s="224"/>
      <c r="P808" s="224"/>
      <c r="Q808" s="224"/>
      <c r="R808" s="224"/>
      <c r="S808" s="224"/>
      <c r="T808" s="224"/>
      <c r="U808" s="224"/>
      <c r="V808" s="185"/>
      <c r="W808" s="185"/>
      <c r="X808" s="185"/>
      <c r="Y808" s="185"/>
      <c r="Z808" s="185"/>
      <c r="AA808" s="185"/>
      <c r="AB808" s="224"/>
      <c r="AC808" s="185">
        <v>826428097</v>
      </c>
      <c r="AD808" s="185"/>
      <c r="AE808" s="185"/>
      <c r="AF808" s="185"/>
      <c r="AG808" s="185"/>
      <c r="AH808" s="185"/>
      <c r="AI808" s="136"/>
      <c r="AJ808" s="185"/>
      <c r="AK808" s="185"/>
      <c r="AL808" s="185"/>
      <c r="AM808" s="185"/>
      <c r="AN808" s="185"/>
      <c r="AO808" s="185"/>
      <c r="AP808" s="87"/>
      <c r="AQ808" s="100"/>
      <c r="AR808" s="155"/>
      <c r="AS808" s="223"/>
      <c r="AT808" s="215"/>
      <c r="AU808" s="215"/>
      <c r="AV808" s="215"/>
      <c r="AW808" s="215"/>
      <c r="AX808" s="215"/>
      <c r="AY808" s="224"/>
      <c r="AZ808" s="224"/>
      <c r="BA808" s="224"/>
      <c r="BB808" s="224"/>
      <c r="BC808" s="224"/>
      <c r="BD808" s="224"/>
      <c r="BE808" s="224"/>
      <c r="BF808" s="224"/>
      <c r="BG808" s="224"/>
      <c r="BH808" s="224"/>
      <c r="BI808" s="224"/>
      <c r="BJ808" s="224"/>
      <c r="BK808" s="185">
        <f t="shared" si="56"/>
        <v>826428097</v>
      </c>
      <c r="BL808" s="185"/>
      <c r="BM808" s="185"/>
      <c r="BN808" s="185"/>
      <c r="BO808" s="185"/>
      <c r="BP808" s="185"/>
      <c r="BR808" s="410"/>
      <c r="BS808" s="410"/>
      <c r="BT808" s="410"/>
      <c r="BU808" s="410"/>
      <c r="BV808" s="410"/>
      <c r="BW808" s="143"/>
      <c r="BX808" s="101"/>
      <c r="BY808" s="101"/>
      <c r="BZ808" s="101"/>
      <c r="CA808" s="137"/>
      <c r="CB808" s="137"/>
      <c r="CC808" s="137"/>
      <c r="CD808" s="137"/>
    </row>
    <row r="809" spans="1:82" ht="15" customHeight="1">
      <c r="A809" s="87">
        <f>IF(B809&lt;&gt;"",COUNTIF($B$8:B809,"."),"")</f>
      </c>
      <c r="C809" s="155" t="s">
        <v>1108</v>
      </c>
      <c r="D809" s="223"/>
      <c r="E809" s="215"/>
      <c r="F809" s="215"/>
      <c r="G809" s="215"/>
      <c r="H809" s="215"/>
      <c r="I809" s="215"/>
      <c r="J809" s="224"/>
      <c r="K809" s="224"/>
      <c r="L809" s="224"/>
      <c r="M809" s="224"/>
      <c r="N809" s="224"/>
      <c r="O809" s="224"/>
      <c r="P809" s="224"/>
      <c r="Q809" s="224"/>
      <c r="R809" s="224"/>
      <c r="S809" s="224"/>
      <c r="T809" s="224"/>
      <c r="U809" s="224"/>
      <c r="V809" s="185">
        <v>437426700</v>
      </c>
      <c r="W809" s="185"/>
      <c r="X809" s="185"/>
      <c r="Y809" s="185"/>
      <c r="Z809" s="185"/>
      <c r="AA809" s="185"/>
      <c r="AB809" s="224"/>
      <c r="AC809" s="185">
        <v>329635105</v>
      </c>
      <c r="AD809" s="185"/>
      <c r="AE809" s="185"/>
      <c r="AF809" s="185"/>
      <c r="AG809" s="185"/>
      <c r="AH809" s="185"/>
      <c r="AI809" s="136"/>
      <c r="AJ809" s="185"/>
      <c r="AK809" s="185"/>
      <c r="AL809" s="185"/>
      <c r="AM809" s="185"/>
      <c r="AN809" s="185"/>
      <c r="AO809" s="185"/>
      <c r="AP809" s="87"/>
      <c r="AQ809" s="100"/>
      <c r="AR809" s="155" t="s">
        <v>1109</v>
      </c>
      <c r="AS809" s="223"/>
      <c r="AT809" s="215"/>
      <c r="AU809" s="215"/>
      <c r="AV809" s="215"/>
      <c r="AW809" s="215"/>
      <c r="AX809" s="215"/>
      <c r="AY809" s="224"/>
      <c r="AZ809" s="224"/>
      <c r="BA809" s="224"/>
      <c r="BB809" s="224"/>
      <c r="BC809" s="224"/>
      <c r="BD809" s="224"/>
      <c r="BE809" s="224"/>
      <c r="BF809" s="224"/>
      <c r="BG809" s="224"/>
      <c r="BH809" s="224"/>
      <c r="BI809" s="224"/>
      <c r="BJ809" s="224"/>
      <c r="BK809" s="185">
        <f t="shared" si="56"/>
        <v>329635105</v>
      </c>
      <c r="BL809" s="185"/>
      <c r="BM809" s="185"/>
      <c r="BN809" s="185"/>
      <c r="BO809" s="185"/>
      <c r="BP809" s="185"/>
      <c r="BR809" s="410"/>
      <c r="BS809" s="410"/>
      <c r="BT809" s="410"/>
      <c r="BU809" s="410"/>
      <c r="BV809" s="410"/>
      <c r="BW809" s="143"/>
      <c r="BX809" s="101"/>
      <c r="BY809" s="101"/>
      <c r="BZ809" s="101"/>
      <c r="CA809" s="137"/>
      <c r="CB809" s="137"/>
      <c r="CC809" s="137"/>
      <c r="CD809" s="137"/>
    </row>
    <row r="810" spans="1:82" ht="15" customHeight="1">
      <c r="A810" s="87">
        <f>IF(B810&lt;&gt;"",COUNTIF($B$8:B810,"."),"")</f>
      </c>
      <c r="C810" s="155" t="s">
        <v>1110</v>
      </c>
      <c r="D810" s="223"/>
      <c r="E810" s="215"/>
      <c r="F810" s="215"/>
      <c r="G810" s="215"/>
      <c r="H810" s="215"/>
      <c r="I810" s="215"/>
      <c r="J810" s="224"/>
      <c r="K810" s="224"/>
      <c r="L810" s="224"/>
      <c r="M810" s="224"/>
      <c r="N810" s="224"/>
      <c r="O810" s="224"/>
      <c r="P810" s="224"/>
      <c r="Q810" s="224"/>
      <c r="R810" s="224"/>
      <c r="S810" s="224"/>
      <c r="T810" s="224"/>
      <c r="U810" s="224"/>
      <c r="V810" s="185">
        <v>101535230</v>
      </c>
      <c r="W810" s="185"/>
      <c r="X810" s="185"/>
      <c r="Y810" s="185"/>
      <c r="Z810" s="185"/>
      <c r="AA810" s="185"/>
      <c r="AB810" s="224"/>
      <c r="AC810" s="185">
        <v>185812629</v>
      </c>
      <c r="AD810" s="185"/>
      <c r="AE810" s="185"/>
      <c r="AF810" s="185"/>
      <c r="AG810" s="185"/>
      <c r="AH810" s="185"/>
      <c r="AI810" s="136"/>
      <c r="AJ810" s="185"/>
      <c r="AK810" s="185"/>
      <c r="AL810" s="185"/>
      <c r="AM810" s="185"/>
      <c r="AN810" s="185"/>
      <c r="AO810" s="185"/>
      <c r="AP810" s="87"/>
      <c r="AQ810" s="100"/>
      <c r="AR810" s="155" t="s">
        <v>1111</v>
      </c>
      <c r="AS810" s="223"/>
      <c r="AT810" s="215"/>
      <c r="AU810" s="215"/>
      <c r="AV810" s="215"/>
      <c r="AW810" s="215"/>
      <c r="AX810" s="215"/>
      <c r="AY810" s="224"/>
      <c r="AZ810" s="224"/>
      <c r="BA810" s="224"/>
      <c r="BB810" s="224"/>
      <c r="BC810" s="224"/>
      <c r="BD810" s="224"/>
      <c r="BE810" s="224"/>
      <c r="BF810" s="224"/>
      <c r="BG810" s="224"/>
      <c r="BH810" s="224"/>
      <c r="BI810" s="224"/>
      <c r="BJ810" s="224"/>
      <c r="BK810" s="185">
        <f t="shared" si="56"/>
        <v>185812629</v>
      </c>
      <c r="BL810" s="185"/>
      <c r="BM810" s="185"/>
      <c r="BN810" s="185"/>
      <c r="BO810" s="185"/>
      <c r="BP810" s="185"/>
      <c r="BR810" s="410"/>
      <c r="BS810" s="410"/>
      <c r="BT810" s="410"/>
      <c r="BU810" s="410"/>
      <c r="BV810" s="410"/>
      <c r="BW810" s="143"/>
      <c r="BX810" s="101"/>
      <c r="BY810" s="101"/>
      <c r="BZ810" s="101"/>
      <c r="CA810" s="137"/>
      <c r="CB810" s="137"/>
      <c r="CC810" s="137"/>
      <c r="CD810" s="137"/>
    </row>
    <row r="811" spans="1:82" ht="15" customHeight="1">
      <c r="A811" s="87">
        <f>IF(B811&lt;&gt;"",COUNTIF($B$8:B811,"."),"")</f>
      </c>
      <c r="C811" s="131"/>
      <c r="AB811" s="135"/>
      <c r="AI811" s="136"/>
      <c r="AJ811" s="136"/>
      <c r="AK811" s="136"/>
      <c r="AL811" s="136"/>
      <c r="AM811" s="136"/>
      <c r="AN811" s="136"/>
      <c r="AO811" s="136"/>
      <c r="AP811" s="87"/>
      <c r="AQ811" s="100"/>
      <c r="AR811" s="131"/>
      <c r="BD811" s="135"/>
      <c r="BE811" s="135"/>
      <c r="BF811" s="135"/>
      <c r="BG811" s="135"/>
      <c r="BH811" s="135"/>
      <c r="BI811" s="135"/>
      <c r="BJ811" s="135"/>
      <c r="BR811" s="410"/>
      <c r="BS811" s="410"/>
      <c r="BT811" s="410"/>
      <c r="BU811" s="410"/>
      <c r="BV811" s="410"/>
      <c r="BW811" s="136"/>
      <c r="BX811" s="101"/>
      <c r="BY811" s="101"/>
      <c r="BZ811" s="101"/>
      <c r="CA811" s="137"/>
      <c r="CB811" s="137"/>
      <c r="CC811" s="137"/>
      <c r="CD811" s="137"/>
    </row>
    <row r="812" spans="1:82" s="162" customFormat="1" ht="15" customHeight="1" thickBot="1">
      <c r="A812" s="87">
        <f>IF(B812&lt;&gt;"",COUNTIF($B$8:B812,"."),"")</f>
      </c>
      <c r="B812" s="134"/>
      <c r="C812" s="161" t="s">
        <v>504</v>
      </c>
      <c r="D812" s="476"/>
      <c r="E812" s="221"/>
      <c r="F812" s="221"/>
      <c r="G812" s="221"/>
      <c r="H812" s="221"/>
      <c r="I812" s="221"/>
      <c r="J812" s="477"/>
      <c r="K812" s="477"/>
      <c r="L812" s="477"/>
      <c r="M812" s="477"/>
      <c r="N812" s="477"/>
      <c r="O812" s="477"/>
      <c r="P812" s="477"/>
      <c r="Q812" s="477"/>
      <c r="R812" s="477"/>
      <c r="S812" s="477"/>
      <c r="T812" s="477"/>
      <c r="U812" s="477"/>
      <c r="V812" s="163">
        <f>V804+V805+V806+V807+V809+V810</f>
        <v>2329064342</v>
      </c>
      <c r="W812" s="163"/>
      <c r="X812" s="163"/>
      <c r="Y812" s="163"/>
      <c r="Z812" s="163"/>
      <c r="AA812" s="163"/>
      <c r="AB812" s="477"/>
      <c r="AC812" s="163">
        <f>SUM(AC804:AH811)</f>
        <v>2358150446</v>
      </c>
      <c r="AD812" s="163"/>
      <c r="AE812" s="163"/>
      <c r="AF812" s="163"/>
      <c r="AG812" s="163"/>
      <c r="AH812" s="163"/>
      <c r="AI812" s="137"/>
      <c r="AJ812" s="163">
        <f>SUM(AJ804:AO811)</f>
        <v>0</v>
      </c>
      <c r="AK812" s="163"/>
      <c r="AL812" s="163"/>
      <c r="AM812" s="163"/>
      <c r="AN812" s="163"/>
      <c r="AO812" s="163"/>
      <c r="AP812" s="87"/>
      <c r="AQ812" s="100"/>
      <c r="AR812" s="161" t="s">
        <v>505</v>
      </c>
      <c r="AS812" s="476"/>
      <c r="AT812" s="221"/>
      <c r="AU812" s="221"/>
      <c r="AV812" s="221"/>
      <c r="AW812" s="221"/>
      <c r="AX812" s="221"/>
      <c r="AY812" s="477"/>
      <c r="AZ812" s="477"/>
      <c r="BA812" s="477"/>
      <c r="BB812" s="477"/>
      <c r="BC812" s="477"/>
      <c r="BD812" s="477"/>
      <c r="BE812" s="477"/>
      <c r="BF812" s="477"/>
      <c r="BG812" s="477"/>
      <c r="BH812" s="477"/>
      <c r="BI812" s="477"/>
      <c r="BJ812" s="477"/>
      <c r="BK812" s="163">
        <f>SUM(BK804:BP811)</f>
        <v>2358150446</v>
      </c>
      <c r="BL812" s="163"/>
      <c r="BM812" s="163"/>
      <c r="BN812" s="163"/>
      <c r="BO812" s="163"/>
      <c r="BP812" s="163"/>
      <c r="BQ812" s="137"/>
      <c r="BR812" s="410"/>
      <c r="BS812" s="410"/>
      <c r="BT812" s="546"/>
      <c r="BU812" s="410"/>
      <c r="BV812" s="546"/>
      <c r="BW812" s="137"/>
      <c r="BX812" s="101"/>
      <c r="BY812" s="101"/>
      <c r="BZ812" s="101"/>
      <c r="CA812" s="137"/>
      <c r="CB812" s="137"/>
      <c r="CC812" s="137"/>
      <c r="CD812" s="137"/>
    </row>
    <row r="813" spans="1:75" s="162" customFormat="1" ht="15" customHeight="1" thickTop="1">
      <c r="A813" s="87">
        <f>IF(B813&lt;&gt;"",COUNTIF($B$8:B813,"."),"")</f>
      </c>
      <c r="B813" s="134"/>
      <c r="C813" s="161"/>
      <c r="D813" s="476"/>
      <c r="E813" s="221"/>
      <c r="F813" s="221"/>
      <c r="G813" s="221"/>
      <c r="H813" s="221"/>
      <c r="I813" s="221"/>
      <c r="J813" s="477"/>
      <c r="K813" s="477"/>
      <c r="L813" s="477"/>
      <c r="M813" s="477"/>
      <c r="N813" s="477"/>
      <c r="O813" s="477"/>
      <c r="P813" s="477"/>
      <c r="Q813" s="477"/>
      <c r="R813" s="477"/>
      <c r="S813" s="477"/>
      <c r="T813" s="477"/>
      <c r="U813" s="477"/>
      <c r="V813" s="137"/>
      <c r="W813" s="137"/>
      <c r="X813" s="137"/>
      <c r="Y813" s="137"/>
      <c r="Z813" s="137"/>
      <c r="AA813" s="137"/>
      <c r="AB813" s="137"/>
      <c r="AC813" s="137"/>
      <c r="AD813" s="137"/>
      <c r="AE813" s="137"/>
      <c r="AF813" s="137"/>
      <c r="AG813" s="137"/>
      <c r="AH813" s="137"/>
      <c r="AI813" s="87"/>
      <c r="AJ813" s="100"/>
      <c r="AK813" s="161"/>
      <c r="AL813" s="476"/>
      <c r="AM813" s="221"/>
      <c r="AN813" s="221"/>
      <c r="AO813" s="221"/>
      <c r="AP813" s="221"/>
      <c r="AQ813" s="221"/>
      <c r="AR813" s="477"/>
      <c r="AS813" s="477"/>
      <c r="AT813" s="477"/>
      <c r="AU813" s="477"/>
      <c r="AV813" s="477"/>
      <c r="AW813" s="477"/>
      <c r="AX813" s="477"/>
      <c r="AY813" s="477"/>
      <c r="AZ813" s="477"/>
      <c r="BA813" s="477"/>
      <c r="BB813" s="477"/>
      <c r="BC813" s="477"/>
      <c r="BD813" s="137"/>
      <c r="BE813" s="137"/>
      <c r="BF813" s="137"/>
      <c r="BG813" s="137"/>
      <c r="BH813" s="137"/>
      <c r="BI813" s="137"/>
      <c r="BJ813" s="137"/>
      <c r="BK813" s="137"/>
      <c r="BL813" s="137"/>
      <c r="BM813" s="137"/>
      <c r="BN813" s="137"/>
      <c r="BO813" s="137"/>
      <c r="BP813" s="137"/>
      <c r="BQ813" s="137"/>
      <c r="BR813" s="101"/>
      <c r="BS813" s="101"/>
      <c r="BT813" s="137"/>
      <c r="BU813" s="137"/>
      <c r="BV813" s="137"/>
      <c r="BW813" s="137"/>
    </row>
    <row r="814" spans="1:55" ht="15" customHeight="1" hidden="1">
      <c r="A814" s="346">
        <v>19</v>
      </c>
      <c r="B814" s="134" t="s">
        <v>265</v>
      </c>
      <c r="C814" s="130" t="s">
        <v>1112</v>
      </c>
      <c r="D814" s="215"/>
      <c r="E814" s="215"/>
      <c r="F814" s="215"/>
      <c r="G814" s="215"/>
      <c r="H814" s="215"/>
      <c r="I814" s="215"/>
      <c r="J814" s="215"/>
      <c r="K814" s="215"/>
      <c r="L814" s="215"/>
      <c r="M814" s="215"/>
      <c r="N814" s="215"/>
      <c r="O814" s="215"/>
      <c r="P814" s="215"/>
      <c r="Q814" s="215"/>
      <c r="R814" s="215"/>
      <c r="S814" s="215"/>
      <c r="T814" s="215"/>
      <c r="U814" s="215"/>
      <c r="AI814" s="87">
        <f>A814</f>
        <v>19</v>
      </c>
      <c r="AJ814" s="100" t="str">
        <f>B814</f>
        <v>.</v>
      </c>
      <c r="AK814" s="130" t="s">
        <v>1113</v>
      </c>
      <c r="AL814" s="215"/>
      <c r="AM814" s="215"/>
      <c r="AN814" s="215"/>
      <c r="AO814" s="215"/>
      <c r="AP814" s="215"/>
      <c r="AQ814" s="215"/>
      <c r="AR814" s="215"/>
      <c r="AS814" s="215"/>
      <c r="AT814" s="215"/>
      <c r="AU814" s="215"/>
      <c r="AV814" s="215"/>
      <c r="AW814" s="215"/>
      <c r="AX814" s="215"/>
      <c r="AY814" s="215"/>
      <c r="AZ814" s="215"/>
      <c r="BA814" s="215"/>
      <c r="BB814" s="215"/>
      <c r="BC814" s="215"/>
    </row>
    <row r="815" spans="1:82" ht="29.25" customHeight="1" hidden="1">
      <c r="A815" s="87">
        <f>IF(B815&lt;&gt;"",COUNTIF($B$8:B815,"."),"")</f>
      </c>
      <c r="D815" s="215"/>
      <c r="E815" s="215"/>
      <c r="F815" s="215"/>
      <c r="G815" s="215"/>
      <c r="H815" s="215"/>
      <c r="I815" s="215"/>
      <c r="J815" s="215"/>
      <c r="K815" s="215"/>
      <c r="L815" s="215"/>
      <c r="M815" s="215"/>
      <c r="N815" s="215"/>
      <c r="O815" s="215"/>
      <c r="P815" s="215"/>
      <c r="Q815" s="215"/>
      <c r="R815" s="215"/>
      <c r="S815" s="215"/>
      <c r="T815" s="215"/>
      <c r="U815" s="215"/>
      <c r="V815" s="150" t="s">
        <v>1005</v>
      </c>
      <c r="W815" s="151"/>
      <c r="X815" s="151"/>
      <c r="Y815" s="151"/>
      <c r="Z815" s="151"/>
      <c r="AA815" s="151"/>
      <c r="AB815" s="215"/>
      <c r="AC815" s="444" t="s">
        <v>1114</v>
      </c>
      <c r="AD815" s="445"/>
      <c r="AE815" s="445"/>
      <c r="AF815" s="445"/>
      <c r="AG815" s="445"/>
      <c r="AH815" s="445"/>
      <c r="AI815" s="143"/>
      <c r="AJ815" s="150" t="str">
        <f>AC767</f>
        <v>Quý 2 năm 2012 (VND)</v>
      </c>
      <c r="AK815" s="150"/>
      <c r="AL815" s="150"/>
      <c r="AM815" s="150"/>
      <c r="AN815" s="150"/>
      <c r="AO815" s="150"/>
      <c r="AP815" s="87"/>
      <c r="AQ815" s="100"/>
      <c r="AR815" s="138"/>
      <c r="AS815" s="215"/>
      <c r="AT815" s="215"/>
      <c r="AU815" s="215"/>
      <c r="AV815" s="215"/>
      <c r="AW815" s="215"/>
      <c r="AX815" s="215"/>
      <c r="AY815" s="215"/>
      <c r="AZ815" s="215"/>
      <c r="BA815" s="215"/>
      <c r="BB815" s="215"/>
      <c r="BC815" s="215"/>
      <c r="BD815" s="215"/>
      <c r="BE815" s="215"/>
      <c r="BF815" s="215"/>
      <c r="BG815" s="215"/>
      <c r="BH815" s="215"/>
      <c r="BI815" s="215"/>
      <c r="BJ815" s="215"/>
      <c r="BK815" s="150" t="str">
        <f>BD205</f>
        <v>30/06/2009            VND</v>
      </c>
      <c r="BL815" s="151"/>
      <c r="BM815" s="151"/>
      <c r="BN815" s="151"/>
      <c r="BO815" s="151"/>
      <c r="BP815" s="151"/>
      <c r="BQ815" s="143"/>
      <c r="BT815" s="101"/>
      <c r="BU815" s="101"/>
      <c r="BV815" s="101"/>
      <c r="BW815" s="101"/>
      <c r="BX815" s="101" t="e">
        <f>#REF!</f>
        <v>#REF!</v>
      </c>
      <c r="BY815" s="101" t="e">
        <f>#REF!</f>
        <v>#REF!</v>
      </c>
      <c r="BZ815" s="101"/>
      <c r="CA815" s="137"/>
      <c r="CB815" s="137"/>
      <c r="CC815" s="137"/>
      <c r="CD815" s="137"/>
    </row>
    <row r="816" spans="1:82" ht="15" customHeight="1" hidden="1">
      <c r="A816" s="87">
        <f>IF(B816&lt;&gt;"",COUNTIF($B$222:B816,"."),"")</f>
      </c>
      <c r="C816" s="155" t="s">
        <v>1115</v>
      </c>
      <c r="D816" s="215"/>
      <c r="E816" s="215"/>
      <c r="F816" s="215"/>
      <c r="G816" s="215"/>
      <c r="H816" s="215"/>
      <c r="I816" s="215"/>
      <c r="J816" s="215"/>
      <c r="K816" s="215"/>
      <c r="L816" s="215"/>
      <c r="M816" s="215"/>
      <c r="N816" s="215"/>
      <c r="O816" s="215"/>
      <c r="P816" s="215"/>
      <c r="Q816" s="215"/>
      <c r="R816" s="215"/>
      <c r="S816" s="550"/>
      <c r="T816" s="550"/>
      <c r="U816" s="215"/>
      <c r="V816" s="185">
        <v>45928513974</v>
      </c>
      <c r="W816" s="185"/>
      <c r="X816" s="185"/>
      <c r="Y816" s="185"/>
      <c r="Z816" s="185"/>
      <c r="AA816" s="185"/>
      <c r="AB816" s="215"/>
      <c r="AC816" s="185">
        <v>10104529014</v>
      </c>
      <c r="AD816" s="185"/>
      <c r="AE816" s="185"/>
      <c r="AF816" s="185"/>
      <c r="AG816" s="185"/>
      <c r="AH816" s="185"/>
      <c r="AI816" s="136"/>
      <c r="AJ816" s="185">
        <f>AC816</f>
        <v>10104529014</v>
      </c>
      <c r="AK816" s="185"/>
      <c r="AL816" s="185"/>
      <c r="AM816" s="185"/>
      <c r="AN816" s="185"/>
      <c r="AO816" s="185"/>
      <c r="AP816" s="87"/>
      <c r="AQ816" s="100"/>
      <c r="AR816" s="155" t="s">
        <v>1116</v>
      </c>
      <c r="AS816" s="215"/>
      <c r="AT816" s="215"/>
      <c r="AU816" s="215"/>
      <c r="AV816" s="215"/>
      <c r="AW816" s="215"/>
      <c r="AX816" s="215"/>
      <c r="AY816" s="215"/>
      <c r="AZ816" s="215"/>
      <c r="BA816" s="215"/>
      <c r="BB816" s="215"/>
      <c r="BC816" s="215"/>
      <c r="BD816" s="215"/>
      <c r="BE816" s="215"/>
      <c r="BF816" s="215"/>
      <c r="BG816" s="215"/>
      <c r="BH816" s="155"/>
      <c r="BI816" s="215"/>
      <c r="BJ816" s="215"/>
      <c r="BK816" s="185">
        <f>AC816</f>
        <v>10104529014</v>
      </c>
      <c r="BL816" s="185"/>
      <c r="BM816" s="185"/>
      <c r="BN816" s="185"/>
      <c r="BO816" s="185"/>
      <c r="BP816" s="185"/>
      <c r="BT816" s="101"/>
      <c r="BU816" s="101"/>
      <c r="BV816" s="101"/>
      <c r="BW816" s="101"/>
      <c r="BX816" s="101">
        <f aca="true" t="shared" si="57" ref="BX816:BY825">CE828</f>
        <v>0</v>
      </c>
      <c r="BY816" s="101">
        <f t="shared" si="57"/>
        <v>0</v>
      </c>
      <c r="BZ816" s="101"/>
      <c r="CA816" s="137"/>
      <c r="CB816" s="137"/>
      <c r="CC816" s="137"/>
      <c r="CD816" s="137"/>
    </row>
    <row r="817" spans="1:82" ht="28.5" customHeight="1" hidden="1">
      <c r="A817" s="87">
        <f>IF(B817&lt;&gt;"",COUNTIF($B$222:B817,"."),"")</f>
      </c>
      <c r="C817" s="451" t="s">
        <v>1117</v>
      </c>
      <c r="D817" s="451"/>
      <c r="E817" s="451"/>
      <c r="F817" s="451"/>
      <c r="G817" s="451"/>
      <c r="H817" s="451"/>
      <c r="I817" s="451"/>
      <c r="J817" s="451"/>
      <c r="K817" s="451"/>
      <c r="L817" s="451"/>
      <c r="M817" s="451"/>
      <c r="N817" s="451"/>
      <c r="O817" s="451"/>
      <c r="P817" s="451"/>
      <c r="Q817" s="451"/>
      <c r="R817" s="451"/>
      <c r="S817" s="550"/>
      <c r="T817" s="550"/>
      <c r="U817" s="215"/>
      <c r="V817" s="185"/>
      <c r="W817" s="185"/>
      <c r="X817" s="185"/>
      <c r="Y817" s="185"/>
      <c r="Z817" s="185"/>
      <c r="AA817" s="185"/>
      <c r="AB817" s="215"/>
      <c r="AC817" s="185"/>
      <c r="AD817" s="185"/>
      <c r="AE817" s="185"/>
      <c r="AF817" s="185"/>
      <c r="AG817" s="185"/>
      <c r="AH817" s="185"/>
      <c r="AI817" s="136"/>
      <c r="AJ817" s="185"/>
      <c r="AK817" s="185"/>
      <c r="AL817" s="185"/>
      <c r="AM817" s="185"/>
      <c r="AN817" s="185"/>
      <c r="AO817" s="185"/>
      <c r="AP817" s="87"/>
      <c r="AQ817" s="100"/>
      <c r="AR817" s="451" t="s">
        <v>1118</v>
      </c>
      <c r="AS817" s="451"/>
      <c r="AT817" s="451"/>
      <c r="AU817" s="451"/>
      <c r="AV817" s="451"/>
      <c r="AW817" s="451"/>
      <c r="AX817" s="451"/>
      <c r="AY817" s="451"/>
      <c r="AZ817" s="451"/>
      <c r="BA817" s="451"/>
      <c r="BB817" s="451"/>
      <c r="BC817" s="451"/>
      <c r="BD817" s="451"/>
      <c r="BE817" s="451"/>
      <c r="BF817" s="451"/>
      <c r="BG817" s="451"/>
      <c r="BH817" s="451"/>
      <c r="BI817" s="451"/>
      <c r="BJ817" s="215"/>
      <c r="BK817" s="185"/>
      <c r="BL817" s="185"/>
      <c r="BM817" s="185"/>
      <c r="BN817" s="185"/>
      <c r="BO817" s="185"/>
      <c r="BP817" s="185"/>
      <c r="BT817" s="101"/>
      <c r="BU817" s="101"/>
      <c r="BV817" s="101"/>
      <c r="BW817" s="101"/>
      <c r="BX817" s="101">
        <f t="shared" si="57"/>
        <v>0</v>
      </c>
      <c r="BY817" s="101">
        <f t="shared" si="57"/>
        <v>0</v>
      </c>
      <c r="BZ817" s="101"/>
      <c r="CA817" s="137"/>
      <c r="CB817" s="137"/>
      <c r="CC817" s="137"/>
      <c r="CD817" s="137"/>
    </row>
    <row r="818" spans="1:82" ht="15" customHeight="1" hidden="1">
      <c r="A818" s="87">
        <f>IF(B818&lt;&gt;"",COUNTIF($B$222:B818,"."),"")</f>
      </c>
      <c r="C818" s="188"/>
      <c r="D818" s="551" t="s">
        <v>1119</v>
      </c>
      <c r="E818" s="242"/>
      <c r="F818" s="242"/>
      <c r="G818" s="242"/>
      <c r="H818" s="242"/>
      <c r="I818" s="242"/>
      <c r="J818" s="242"/>
      <c r="K818" s="242"/>
      <c r="L818" s="242"/>
      <c r="M818" s="242"/>
      <c r="N818" s="242"/>
      <c r="O818" s="242"/>
      <c r="P818" s="242"/>
      <c r="Q818" s="242"/>
      <c r="R818" s="242"/>
      <c r="S818" s="169"/>
      <c r="T818" s="169"/>
      <c r="U818" s="215"/>
      <c r="V818" s="229">
        <f>SUM(V819)</f>
        <v>222000000</v>
      </c>
      <c r="W818" s="229"/>
      <c r="X818" s="229"/>
      <c r="Y818" s="229"/>
      <c r="Z818" s="229"/>
      <c r="AA818" s="229"/>
      <c r="AB818" s="215"/>
      <c r="AC818" s="229">
        <v>0</v>
      </c>
      <c r="AD818" s="229"/>
      <c r="AE818" s="229"/>
      <c r="AF818" s="229"/>
      <c r="AG818" s="229"/>
      <c r="AH818" s="229"/>
      <c r="AI818" s="136"/>
      <c r="AJ818" s="229">
        <f>SUM(AJ819)</f>
        <v>0</v>
      </c>
      <c r="AK818" s="229"/>
      <c r="AL818" s="229"/>
      <c r="AM818" s="229"/>
      <c r="AN818" s="229"/>
      <c r="AO818" s="229"/>
      <c r="AP818" s="87"/>
      <c r="AQ818" s="100"/>
      <c r="AR818" s="188"/>
      <c r="AS818" s="552" t="s">
        <v>1120</v>
      </c>
      <c r="AT818" s="242"/>
      <c r="AU818" s="242"/>
      <c r="AV818" s="242"/>
      <c r="AW818" s="242"/>
      <c r="AX818" s="242"/>
      <c r="AY818" s="242"/>
      <c r="AZ818" s="242"/>
      <c r="BA818" s="242"/>
      <c r="BB818" s="242"/>
      <c r="BC818" s="242"/>
      <c r="BD818" s="242"/>
      <c r="BE818" s="242"/>
      <c r="BF818" s="242"/>
      <c r="BG818" s="242"/>
      <c r="BH818" s="188"/>
      <c r="BI818" s="242"/>
      <c r="BJ818" s="215"/>
      <c r="BK818" s="229">
        <f aca="true" t="shared" si="58" ref="BK818:BK825">AC818</f>
        <v>0</v>
      </c>
      <c r="BL818" s="229"/>
      <c r="BM818" s="229"/>
      <c r="BN818" s="229"/>
      <c r="BO818" s="229"/>
      <c r="BP818" s="229"/>
      <c r="BT818" s="101"/>
      <c r="BU818" s="101"/>
      <c r="BV818" s="101"/>
      <c r="BW818" s="101"/>
      <c r="BX818" s="101">
        <f t="shared" si="57"/>
        <v>0</v>
      </c>
      <c r="BY818" s="101">
        <f t="shared" si="57"/>
        <v>0</v>
      </c>
      <c r="BZ818" s="101"/>
      <c r="CA818" s="137"/>
      <c r="CB818" s="137"/>
      <c r="CC818" s="137"/>
      <c r="CD818" s="137"/>
    </row>
    <row r="819" spans="1:82" ht="15" customHeight="1" hidden="1">
      <c r="A819" s="87">
        <f>IF(B819&lt;&gt;"",COUNTIF($B$222:B821,"."),"")</f>
      </c>
      <c r="C819" s="188"/>
      <c r="D819" s="552" t="s">
        <v>1121</v>
      </c>
      <c r="E819" s="242"/>
      <c r="F819" s="242"/>
      <c r="G819" s="242"/>
      <c r="H819" s="242"/>
      <c r="I819" s="242"/>
      <c r="J819" s="242"/>
      <c r="K819" s="242"/>
      <c r="L819" s="242"/>
      <c r="M819" s="242"/>
      <c r="N819" s="242"/>
      <c r="O819" s="242"/>
      <c r="P819" s="242"/>
      <c r="Q819" s="242"/>
      <c r="R819" s="242"/>
      <c r="S819" s="169"/>
      <c r="T819" s="169"/>
      <c r="U819" s="215"/>
      <c r="V819" s="229">
        <v>222000000</v>
      </c>
      <c r="W819" s="229"/>
      <c r="X819" s="229"/>
      <c r="Y819" s="229"/>
      <c r="Z819" s="229"/>
      <c r="AA819" s="229"/>
      <c r="AB819" s="215"/>
      <c r="AC819" s="229"/>
      <c r="AD819" s="229"/>
      <c r="AE819" s="229"/>
      <c r="AF819" s="229"/>
      <c r="AG819" s="229"/>
      <c r="AH819" s="229"/>
      <c r="AI819" s="136"/>
      <c r="AJ819" s="185">
        <f>AC819</f>
        <v>0</v>
      </c>
      <c r="AK819" s="185"/>
      <c r="AL819" s="185"/>
      <c r="AM819" s="185"/>
      <c r="AN819" s="185"/>
      <c r="AO819" s="185"/>
      <c r="AP819" s="87"/>
      <c r="AQ819" s="100"/>
      <c r="AR819" s="188"/>
      <c r="AS819" s="552" t="s">
        <v>1122</v>
      </c>
      <c r="AT819" s="242"/>
      <c r="AU819" s="242"/>
      <c r="AV819" s="242"/>
      <c r="AW819" s="242"/>
      <c r="AX819" s="242"/>
      <c r="AY819" s="242"/>
      <c r="AZ819" s="242"/>
      <c r="BA819" s="242"/>
      <c r="BB819" s="242"/>
      <c r="BC819" s="242"/>
      <c r="BD819" s="242"/>
      <c r="BE819" s="242"/>
      <c r="BF819" s="242"/>
      <c r="BG819" s="242"/>
      <c r="BH819" s="188"/>
      <c r="BI819" s="242"/>
      <c r="BJ819" s="215"/>
      <c r="BK819" s="229">
        <f t="shared" si="58"/>
        <v>0</v>
      </c>
      <c r="BL819" s="229"/>
      <c r="BM819" s="229"/>
      <c r="BN819" s="229"/>
      <c r="BO819" s="229"/>
      <c r="BP819" s="229"/>
      <c r="BT819" s="101"/>
      <c r="BU819" s="101"/>
      <c r="BV819" s="101"/>
      <c r="BW819" s="101"/>
      <c r="BX819" s="101">
        <f t="shared" si="57"/>
        <v>0</v>
      </c>
      <c r="BY819" s="101">
        <f t="shared" si="57"/>
        <v>0</v>
      </c>
      <c r="BZ819" s="101"/>
      <c r="CA819" s="137"/>
      <c r="CB819" s="137"/>
      <c r="CC819" s="137"/>
      <c r="CD819" s="137"/>
    </row>
    <row r="820" spans="1:82" ht="15" customHeight="1" hidden="1">
      <c r="A820" s="87">
        <f>IF(B820&lt;&gt;"",COUNTIF($B$222:B820,"."),"")</f>
      </c>
      <c r="C820" s="188"/>
      <c r="D820" s="551" t="s">
        <v>1123</v>
      </c>
      <c r="E820" s="242"/>
      <c r="F820" s="242"/>
      <c r="G820" s="242"/>
      <c r="H820" s="242"/>
      <c r="I820" s="242"/>
      <c r="J820" s="242"/>
      <c r="K820" s="242"/>
      <c r="L820" s="242"/>
      <c r="M820" s="242"/>
      <c r="N820" s="242"/>
      <c r="O820" s="242"/>
      <c r="P820" s="242"/>
      <c r="Q820" s="242"/>
      <c r="R820" s="242"/>
      <c r="S820" s="169"/>
      <c r="T820" s="169"/>
      <c r="U820" s="215"/>
      <c r="V820" s="229">
        <f>SUM(V821)</f>
        <v>5508468363</v>
      </c>
      <c r="W820" s="229"/>
      <c r="X820" s="229"/>
      <c r="Y820" s="229"/>
      <c r="Z820" s="229"/>
      <c r="AA820" s="229"/>
      <c r="AB820" s="215"/>
      <c r="AC820" s="229">
        <v>2502237583</v>
      </c>
      <c r="AD820" s="229"/>
      <c r="AE820" s="229"/>
      <c r="AF820" s="229"/>
      <c r="AG820" s="229"/>
      <c r="AH820" s="229"/>
      <c r="AI820" s="136"/>
      <c r="AJ820" s="229">
        <f>SUM(AJ821)</f>
        <v>2502237583</v>
      </c>
      <c r="AK820" s="229"/>
      <c r="AL820" s="229"/>
      <c r="AM820" s="229"/>
      <c r="AN820" s="229"/>
      <c r="AO820" s="229"/>
      <c r="AP820" s="87"/>
      <c r="AQ820" s="100"/>
      <c r="AR820" s="188"/>
      <c r="AS820" s="552" t="s">
        <v>1122</v>
      </c>
      <c r="AT820" s="242"/>
      <c r="AU820" s="242"/>
      <c r="AV820" s="242"/>
      <c r="AW820" s="242"/>
      <c r="AX820" s="242"/>
      <c r="AY820" s="242"/>
      <c r="AZ820" s="242"/>
      <c r="BA820" s="242"/>
      <c r="BB820" s="242"/>
      <c r="BC820" s="242"/>
      <c r="BD820" s="242"/>
      <c r="BE820" s="242"/>
      <c r="BF820" s="242"/>
      <c r="BG820" s="242"/>
      <c r="BH820" s="188"/>
      <c r="BI820" s="242"/>
      <c r="BJ820" s="215"/>
      <c r="BK820" s="229">
        <f t="shared" si="58"/>
        <v>2502237583</v>
      </c>
      <c r="BL820" s="229"/>
      <c r="BM820" s="229"/>
      <c r="BN820" s="229"/>
      <c r="BO820" s="229"/>
      <c r="BP820" s="229"/>
      <c r="BT820" s="101"/>
      <c r="BU820" s="101"/>
      <c r="BV820" s="101"/>
      <c r="BW820" s="101"/>
      <c r="BX820" s="101">
        <f t="shared" si="57"/>
        <v>0</v>
      </c>
      <c r="BY820" s="101">
        <f t="shared" si="57"/>
        <v>0</v>
      </c>
      <c r="BZ820" s="101"/>
      <c r="CA820" s="137"/>
      <c r="CB820" s="137"/>
      <c r="CC820" s="137"/>
      <c r="CD820" s="137"/>
    </row>
    <row r="821" spans="1:82" ht="15" customHeight="1" hidden="1">
      <c r="A821" s="87">
        <f>IF(B821&lt;&gt;"",COUNTIF($B$222:B821,"."),"")</f>
      </c>
      <c r="C821" s="188"/>
      <c r="D821" s="552" t="s">
        <v>1124</v>
      </c>
      <c r="E821" s="242"/>
      <c r="F821" s="242"/>
      <c r="G821" s="242"/>
      <c r="H821" s="242"/>
      <c r="I821" s="242"/>
      <c r="J821" s="242"/>
      <c r="K821" s="242"/>
      <c r="L821" s="242"/>
      <c r="M821" s="242"/>
      <c r="N821" s="242"/>
      <c r="O821" s="242"/>
      <c r="P821" s="242"/>
      <c r="Q821" s="242"/>
      <c r="R821" s="242"/>
      <c r="S821" s="169"/>
      <c r="T821" s="169"/>
      <c r="U821" s="215"/>
      <c r="V821" s="229">
        <v>5508468363</v>
      </c>
      <c r="W821" s="229"/>
      <c r="X821" s="229"/>
      <c r="Y821" s="229"/>
      <c r="Z821" s="229"/>
      <c r="AA821" s="229"/>
      <c r="AB821" s="215"/>
      <c r="AC821" s="229">
        <v>2502237583</v>
      </c>
      <c r="AD821" s="229"/>
      <c r="AE821" s="229"/>
      <c r="AF821" s="229"/>
      <c r="AG821" s="229"/>
      <c r="AH821" s="229"/>
      <c r="AI821" s="136"/>
      <c r="AJ821" s="185">
        <f>AC821</f>
        <v>2502237583</v>
      </c>
      <c r="AK821" s="185"/>
      <c r="AL821" s="185"/>
      <c r="AM821" s="185"/>
      <c r="AN821" s="185"/>
      <c r="AO821" s="185"/>
      <c r="AP821" s="87"/>
      <c r="AQ821" s="100"/>
      <c r="AR821" s="188"/>
      <c r="AS821" s="552" t="s">
        <v>1122</v>
      </c>
      <c r="AT821" s="242"/>
      <c r="AU821" s="242"/>
      <c r="AV821" s="242"/>
      <c r="AW821" s="242"/>
      <c r="AX821" s="242"/>
      <c r="AY821" s="242"/>
      <c r="AZ821" s="242"/>
      <c r="BA821" s="242"/>
      <c r="BB821" s="242"/>
      <c r="BC821" s="242"/>
      <c r="BD821" s="242"/>
      <c r="BE821" s="242"/>
      <c r="BF821" s="242"/>
      <c r="BG821" s="242"/>
      <c r="BH821" s="188"/>
      <c r="BI821" s="242"/>
      <c r="BJ821" s="215"/>
      <c r="BK821" s="229">
        <f t="shared" si="58"/>
        <v>2502237583</v>
      </c>
      <c r="BL821" s="229"/>
      <c r="BM821" s="229"/>
      <c r="BN821" s="229"/>
      <c r="BO821" s="229"/>
      <c r="BP821" s="229"/>
      <c r="BT821" s="101"/>
      <c r="BU821" s="101"/>
      <c r="BV821" s="101"/>
      <c r="BW821" s="101"/>
      <c r="BX821" s="101">
        <f t="shared" si="57"/>
        <v>0</v>
      </c>
      <c r="BY821" s="101">
        <f t="shared" si="57"/>
        <v>0</v>
      </c>
      <c r="BZ821" s="101"/>
      <c r="CA821" s="137"/>
      <c r="CB821" s="137"/>
      <c r="CC821" s="137"/>
      <c r="CD821" s="137"/>
    </row>
    <row r="822" spans="1:82" ht="15" customHeight="1" hidden="1">
      <c r="A822" s="87">
        <f>IF(B822&lt;&gt;"",COUNTIF($B$222:B822,"."),"")</f>
      </c>
      <c r="C822" s="451" t="s">
        <v>1125</v>
      </c>
      <c r="D822" s="451"/>
      <c r="E822" s="451"/>
      <c r="F822" s="451"/>
      <c r="G822" s="451"/>
      <c r="H822" s="451"/>
      <c r="I822" s="451"/>
      <c r="J822" s="451"/>
      <c r="K822" s="451"/>
      <c r="L822" s="451"/>
      <c r="M822" s="451"/>
      <c r="N822" s="451"/>
      <c r="O822" s="451"/>
      <c r="P822" s="451"/>
      <c r="Q822" s="451"/>
      <c r="R822" s="451"/>
      <c r="S822" s="169"/>
      <c r="T822" s="169"/>
      <c r="U822" s="215"/>
      <c r="V822" s="229">
        <f>V816+V818-V820</f>
        <v>40642045611</v>
      </c>
      <c r="W822" s="229"/>
      <c r="X822" s="229"/>
      <c r="Y822" s="229"/>
      <c r="Z822" s="229"/>
      <c r="AA822" s="229"/>
      <c r="AB822" s="215"/>
      <c r="AC822" s="229">
        <v>7602291431</v>
      </c>
      <c r="AD822" s="229"/>
      <c r="AE822" s="229"/>
      <c r="AF822" s="229"/>
      <c r="AG822" s="229"/>
      <c r="AH822" s="229"/>
      <c r="AI822" s="136"/>
      <c r="AJ822" s="229">
        <f>IF(AJ816+AJ818-AJ820&gt;0,AJ816+AJ818-AJ820,0)</f>
        <v>7602291431</v>
      </c>
      <c r="AK822" s="229"/>
      <c r="AL822" s="229"/>
      <c r="AM822" s="229"/>
      <c r="AN822" s="229"/>
      <c r="AO822" s="229"/>
      <c r="AP822" s="87"/>
      <c r="AQ822" s="100"/>
      <c r="AR822" s="451" t="s">
        <v>1126</v>
      </c>
      <c r="AS822" s="451"/>
      <c r="AT822" s="451"/>
      <c r="AU822" s="451"/>
      <c r="AV822" s="451"/>
      <c r="AW822" s="451"/>
      <c r="AX822" s="451"/>
      <c r="AY822" s="451"/>
      <c r="AZ822" s="451"/>
      <c r="BA822" s="451"/>
      <c r="BB822" s="451"/>
      <c r="BC822" s="451"/>
      <c r="BD822" s="451"/>
      <c r="BE822" s="451"/>
      <c r="BF822" s="451"/>
      <c r="BG822" s="451"/>
      <c r="BH822" s="451"/>
      <c r="BI822" s="451"/>
      <c r="BJ822" s="215"/>
      <c r="BK822" s="229">
        <f t="shared" si="58"/>
        <v>7602291431</v>
      </c>
      <c r="BL822" s="229"/>
      <c r="BM822" s="229"/>
      <c r="BN822" s="229"/>
      <c r="BO822" s="229"/>
      <c r="BP822" s="229"/>
      <c r="BT822" s="101"/>
      <c r="BU822" s="101"/>
      <c r="BV822" s="101"/>
      <c r="BW822" s="101"/>
      <c r="BX822" s="101">
        <f t="shared" si="57"/>
        <v>0</v>
      </c>
      <c r="BY822" s="101">
        <f t="shared" si="57"/>
        <v>0</v>
      </c>
      <c r="BZ822" s="101"/>
      <c r="CA822" s="137"/>
      <c r="CB822" s="137"/>
      <c r="CC822" s="137"/>
      <c r="CD822" s="137"/>
    </row>
    <row r="823" spans="1:82" ht="15" customHeight="1" hidden="1">
      <c r="A823" s="87">
        <f>IF(B823&lt;&gt;"",COUNTIF($B$222:B823,"."),"")</f>
      </c>
      <c r="C823" s="155" t="s">
        <v>1127</v>
      </c>
      <c r="D823" s="215"/>
      <c r="E823" s="215"/>
      <c r="F823" s="215"/>
      <c r="G823" s="215"/>
      <c r="H823" s="215"/>
      <c r="I823" s="215"/>
      <c r="J823" s="215"/>
      <c r="K823" s="215"/>
      <c r="L823" s="215"/>
      <c r="M823" s="215"/>
      <c r="N823" s="215"/>
      <c r="O823" s="215"/>
      <c r="P823" s="215"/>
      <c r="Q823" s="215"/>
      <c r="R823" s="215"/>
      <c r="S823" s="169"/>
      <c r="T823" s="169"/>
      <c r="U823" s="215"/>
      <c r="V823" s="553">
        <v>0.25</v>
      </c>
      <c r="W823" s="553"/>
      <c r="X823" s="553"/>
      <c r="Y823" s="553"/>
      <c r="Z823" s="553"/>
      <c r="AA823" s="553"/>
      <c r="AB823" s="215"/>
      <c r="AC823" s="553">
        <v>0.25</v>
      </c>
      <c r="AD823" s="553"/>
      <c r="AE823" s="553"/>
      <c r="AF823" s="553"/>
      <c r="AG823" s="553"/>
      <c r="AH823" s="553"/>
      <c r="AI823" s="143"/>
      <c r="AJ823" s="553">
        <v>0.28</v>
      </c>
      <c r="AK823" s="553"/>
      <c r="AL823" s="553"/>
      <c r="AM823" s="553"/>
      <c r="AN823" s="553"/>
      <c r="AO823" s="553"/>
      <c r="AP823" s="87"/>
      <c r="AQ823" s="100"/>
      <c r="AR823" s="155" t="s">
        <v>1128</v>
      </c>
      <c r="AS823" s="215"/>
      <c r="AT823" s="215"/>
      <c r="AU823" s="215"/>
      <c r="AV823" s="215"/>
      <c r="AW823" s="215"/>
      <c r="AX823" s="215"/>
      <c r="AY823" s="215"/>
      <c r="AZ823" s="215"/>
      <c r="BA823" s="215"/>
      <c r="BB823" s="215"/>
      <c r="BC823" s="215"/>
      <c r="BD823" s="215"/>
      <c r="BE823" s="215"/>
      <c r="BF823" s="215"/>
      <c r="BG823" s="215"/>
      <c r="BH823" s="155"/>
      <c r="BI823" s="215"/>
      <c r="BJ823" s="215"/>
      <c r="BK823" s="528">
        <f t="shared" si="58"/>
        <v>0.25</v>
      </c>
      <c r="BL823" s="528"/>
      <c r="BM823" s="528"/>
      <c r="BN823" s="528"/>
      <c r="BO823" s="528"/>
      <c r="BP823" s="528"/>
      <c r="BQ823" s="538"/>
      <c r="BT823" s="101"/>
      <c r="BU823" s="101"/>
      <c r="BV823" s="101"/>
      <c r="BW823" s="101"/>
      <c r="BX823" s="101">
        <f t="shared" si="57"/>
        <v>0</v>
      </c>
      <c r="BY823" s="101">
        <f t="shared" si="57"/>
        <v>0</v>
      </c>
      <c r="BZ823" s="101"/>
      <c r="CA823" s="137"/>
      <c r="CB823" s="137"/>
      <c r="CC823" s="137"/>
      <c r="CD823" s="137"/>
    </row>
    <row r="824" spans="1:82" ht="28.5" customHeight="1" hidden="1">
      <c r="A824" s="87"/>
      <c r="C824" s="451" t="s">
        <v>1129</v>
      </c>
      <c r="D824" s="451"/>
      <c r="E824" s="451"/>
      <c r="F824" s="451"/>
      <c r="G824" s="451"/>
      <c r="H824" s="451"/>
      <c r="I824" s="451"/>
      <c r="J824" s="451"/>
      <c r="K824" s="451"/>
      <c r="L824" s="451"/>
      <c r="M824" s="451"/>
      <c r="N824" s="451"/>
      <c r="O824" s="451"/>
      <c r="P824" s="451"/>
      <c r="Q824" s="451"/>
      <c r="R824" s="451"/>
      <c r="S824" s="550"/>
      <c r="T824" s="550"/>
      <c r="U824" s="215"/>
      <c r="V824" s="185">
        <f>ROUND(V822*V823,0)</f>
        <v>10160511403</v>
      </c>
      <c r="W824" s="185"/>
      <c r="X824" s="185"/>
      <c r="Y824" s="185"/>
      <c r="Z824" s="185"/>
      <c r="AA824" s="185"/>
      <c r="AB824" s="215"/>
      <c r="AC824" s="185">
        <v>1900572858</v>
      </c>
      <c r="AD824" s="185"/>
      <c r="AE824" s="185"/>
      <c r="AF824" s="185"/>
      <c r="AG824" s="185"/>
      <c r="AH824" s="185"/>
      <c r="AI824" s="136"/>
      <c r="AJ824" s="185">
        <f>ROUND(AJ822*AJ823,0)</f>
        <v>2128641601</v>
      </c>
      <c r="AK824" s="185"/>
      <c r="AL824" s="185"/>
      <c r="AM824" s="185"/>
      <c r="AN824" s="185"/>
      <c r="AO824" s="185"/>
      <c r="AP824" s="87"/>
      <c r="AQ824" s="100"/>
      <c r="AR824" s="451" t="s">
        <v>1130</v>
      </c>
      <c r="AS824" s="451"/>
      <c r="AT824" s="451"/>
      <c r="AU824" s="451"/>
      <c r="AV824" s="451"/>
      <c r="AW824" s="451"/>
      <c r="AX824" s="451"/>
      <c r="AY824" s="451"/>
      <c r="AZ824" s="451"/>
      <c r="BA824" s="451"/>
      <c r="BB824" s="451"/>
      <c r="BC824" s="451"/>
      <c r="BD824" s="451"/>
      <c r="BE824" s="451"/>
      <c r="BF824" s="451"/>
      <c r="BG824" s="451"/>
      <c r="BH824" s="451"/>
      <c r="BI824" s="451"/>
      <c r="BJ824" s="215"/>
      <c r="BK824" s="185">
        <f t="shared" si="58"/>
        <v>1900572858</v>
      </c>
      <c r="BL824" s="185"/>
      <c r="BM824" s="185"/>
      <c r="BN824" s="185"/>
      <c r="BO824" s="185"/>
      <c r="BP824" s="185"/>
      <c r="BT824" s="101"/>
      <c r="BU824" s="101"/>
      <c r="BV824" s="101"/>
      <c r="BW824" s="101"/>
      <c r="BX824" s="101">
        <f t="shared" si="57"/>
        <v>0</v>
      </c>
      <c r="BY824" s="101">
        <f t="shared" si="57"/>
        <v>0</v>
      </c>
      <c r="BZ824" s="101"/>
      <c r="CA824" s="137"/>
      <c r="CB824" s="525"/>
      <c r="CC824" s="137"/>
      <c r="CD824" s="137"/>
    </row>
    <row r="825" spans="1:82" ht="31.5" customHeight="1" hidden="1">
      <c r="A825" s="87"/>
      <c r="C825" s="451" t="s">
        <v>1131</v>
      </c>
      <c r="D825" s="451"/>
      <c r="E825" s="451"/>
      <c r="F825" s="451"/>
      <c r="G825" s="451"/>
      <c r="H825" s="451"/>
      <c r="I825" s="451"/>
      <c r="J825" s="451"/>
      <c r="K825" s="451"/>
      <c r="L825" s="451"/>
      <c r="M825" s="451"/>
      <c r="N825" s="451"/>
      <c r="O825" s="451"/>
      <c r="P825" s="451"/>
      <c r="Q825" s="451"/>
      <c r="R825" s="451"/>
      <c r="S825" s="550"/>
      <c r="T825" s="550"/>
      <c r="U825" s="215"/>
      <c r="V825" s="185">
        <v>0</v>
      </c>
      <c r="W825" s="185"/>
      <c r="X825" s="185"/>
      <c r="Y825" s="185"/>
      <c r="Z825" s="185"/>
      <c r="AA825" s="185"/>
      <c r="AB825" s="215"/>
      <c r="AC825" s="185">
        <v>570171857</v>
      </c>
      <c r="AD825" s="185"/>
      <c r="AE825" s="185"/>
      <c r="AF825" s="185"/>
      <c r="AG825" s="185"/>
      <c r="AH825" s="185"/>
      <c r="AI825" s="136"/>
      <c r="AJ825" s="185"/>
      <c r="AK825" s="185"/>
      <c r="AL825" s="185"/>
      <c r="AM825" s="185"/>
      <c r="AN825" s="185"/>
      <c r="AO825" s="185"/>
      <c r="AP825" s="87"/>
      <c r="AQ825" s="100"/>
      <c r="AR825" s="451" t="s">
        <v>1132</v>
      </c>
      <c r="AS825" s="451"/>
      <c r="AT825" s="451"/>
      <c r="AU825" s="451"/>
      <c r="AV825" s="451"/>
      <c r="AW825" s="451"/>
      <c r="AX825" s="451"/>
      <c r="AY825" s="451"/>
      <c r="AZ825" s="451"/>
      <c r="BA825" s="451"/>
      <c r="BB825" s="451"/>
      <c r="BC825" s="451"/>
      <c r="BD825" s="451"/>
      <c r="BE825" s="451"/>
      <c r="BF825" s="451"/>
      <c r="BG825" s="451"/>
      <c r="BH825" s="451"/>
      <c r="BI825" s="451"/>
      <c r="BJ825" s="215"/>
      <c r="BK825" s="185">
        <f t="shared" si="58"/>
        <v>570171857</v>
      </c>
      <c r="BL825" s="185"/>
      <c r="BM825" s="185"/>
      <c r="BN825" s="185"/>
      <c r="BO825" s="185"/>
      <c r="BP825" s="185"/>
      <c r="BT825" s="101"/>
      <c r="BU825" s="101"/>
      <c r="BV825" s="101"/>
      <c r="BW825" s="101"/>
      <c r="BX825" s="101">
        <f t="shared" si="57"/>
        <v>0</v>
      </c>
      <c r="BY825" s="101">
        <f t="shared" si="57"/>
        <v>0</v>
      </c>
      <c r="BZ825" s="101"/>
      <c r="CA825" s="137"/>
      <c r="CB825" s="137"/>
      <c r="CC825" s="137"/>
      <c r="CD825" s="137"/>
    </row>
    <row r="826" spans="1:82" ht="15" customHeight="1" hidden="1">
      <c r="A826" s="87">
        <f>IF(B826&lt;&gt;"",COUNTIF($B$8:B826,"."),"")</f>
      </c>
      <c r="C826" s="131"/>
      <c r="AB826" s="135"/>
      <c r="AI826" s="136"/>
      <c r="AJ826" s="136"/>
      <c r="AK826" s="136"/>
      <c r="AL826" s="136"/>
      <c r="AM826" s="136"/>
      <c r="AN826" s="136"/>
      <c r="AO826" s="136"/>
      <c r="AP826" s="87"/>
      <c r="AQ826" s="100"/>
      <c r="AR826" s="131"/>
      <c r="BD826" s="135"/>
      <c r="BE826" s="135"/>
      <c r="BF826" s="135"/>
      <c r="BG826" s="135"/>
      <c r="BH826" s="135"/>
      <c r="BI826" s="135"/>
      <c r="BJ826" s="135"/>
      <c r="BT826" s="101"/>
      <c r="BU826" s="101"/>
      <c r="BV826" s="101"/>
      <c r="BW826" s="101"/>
      <c r="BX826" s="101" t="e">
        <f>#REF!</f>
        <v>#REF!</v>
      </c>
      <c r="BY826" s="101" t="e">
        <f>#REF!</f>
        <v>#REF!</v>
      </c>
      <c r="BZ826" s="101"/>
      <c r="CA826" s="137"/>
      <c r="CB826" s="137"/>
      <c r="CC826" s="137"/>
      <c r="CD826" s="137"/>
    </row>
    <row r="827" spans="1:82" s="162" customFormat="1" ht="15" customHeight="1" hidden="1" thickBot="1">
      <c r="A827" s="87">
        <f>IF(B827&lt;&gt;"",COUNTIF($B$8:B827,"."),"")</f>
      </c>
      <c r="B827" s="134">
        <f>IF(AND(V833=0,AC833=0),"",".")</f>
      </c>
      <c r="C827" s="161" t="s">
        <v>504</v>
      </c>
      <c r="D827" s="476"/>
      <c r="E827" s="221"/>
      <c r="F827" s="221"/>
      <c r="G827" s="221"/>
      <c r="H827" s="221"/>
      <c r="I827" s="221"/>
      <c r="J827" s="477"/>
      <c r="K827" s="477"/>
      <c r="L827" s="477"/>
      <c r="M827" s="477"/>
      <c r="N827" s="477"/>
      <c r="O827" s="477"/>
      <c r="P827" s="477"/>
      <c r="Q827" s="477"/>
      <c r="R827" s="477"/>
      <c r="S827" s="477"/>
      <c r="T827" s="477"/>
      <c r="U827" s="477"/>
      <c r="V827" s="163">
        <f>V824-V825</f>
        <v>10160511403</v>
      </c>
      <c r="W827" s="163"/>
      <c r="X827" s="163"/>
      <c r="Y827" s="163"/>
      <c r="Z827" s="163"/>
      <c r="AA827" s="163"/>
      <c r="AB827" s="477"/>
      <c r="AC827" s="163">
        <v>1330401001</v>
      </c>
      <c r="AD827" s="163"/>
      <c r="AE827" s="163"/>
      <c r="AF827" s="163"/>
      <c r="AG827" s="163"/>
      <c r="AH827" s="163"/>
      <c r="AI827" s="137"/>
      <c r="AJ827" s="163">
        <f>AJ824-AJ825</f>
        <v>2128641601</v>
      </c>
      <c r="AK827" s="163"/>
      <c r="AL827" s="163"/>
      <c r="AM827" s="163"/>
      <c r="AN827" s="163"/>
      <c r="AO827" s="163"/>
      <c r="AP827" s="87"/>
      <c r="AQ827" s="100"/>
      <c r="AR827" s="130" t="s">
        <v>1133</v>
      </c>
      <c r="AS827" s="476"/>
      <c r="AT827" s="221"/>
      <c r="AU827" s="221"/>
      <c r="AV827" s="221"/>
      <c r="AW827" s="221"/>
      <c r="AX827" s="221"/>
      <c r="AY827" s="477"/>
      <c r="AZ827" s="477"/>
      <c r="BA827" s="477"/>
      <c r="BB827" s="477"/>
      <c r="BC827" s="477"/>
      <c r="BD827" s="477"/>
      <c r="BE827" s="477"/>
      <c r="BF827" s="477"/>
      <c r="BG827" s="477"/>
      <c r="BH827" s="477"/>
      <c r="BI827" s="477"/>
      <c r="BJ827" s="477"/>
      <c r="BK827" s="163">
        <f>SUM(BK824:BP826)</f>
        <v>2470744715</v>
      </c>
      <c r="BL827" s="163"/>
      <c r="BM827" s="163"/>
      <c r="BN827" s="163"/>
      <c r="BO827" s="163"/>
      <c r="BP827" s="163"/>
      <c r="BQ827" s="137"/>
      <c r="BR827" s="101"/>
      <c r="BS827" s="101"/>
      <c r="BT827" s="101"/>
      <c r="BU827" s="101"/>
      <c r="BV827" s="101"/>
      <c r="BW827" s="101"/>
      <c r="BX827" s="101" t="e">
        <f>#REF!</f>
        <v>#REF!</v>
      </c>
      <c r="BY827" s="101" t="e">
        <f>#REF!</f>
        <v>#REF!</v>
      </c>
      <c r="BZ827" s="101"/>
      <c r="CA827" s="137"/>
      <c r="CB827" s="137"/>
      <c r="CC827" s="525"/>
      <c r="CD827" s="137"/>
    </row>
    <row r="828" spans="1:75" s="162" customFormat="1" ht="15" customHeight="1" hidden="1" outlineLevel="1">
      <c r="A828" s="87">
        <f>IF(B828&lt;&gt;"",COUNTIF($B$8:B828,"."),"")</f>
      </c>
      <c r="B828" s="134">
        <f>IF(AND(V836=0,AC836=0),"",".")</f>
      </c>
      <c r="C828" s="130" t="s">
        <v>1134</v>
      </c>
      <c r="D828" s="215"/>
      <c r="E828" s="215"/>
      <c r="F828" s="215"/>
      <c r="G828" s="215"/>
      <c r="H828" s="215"/>
      <c r="I828" s="215"/>
      <c r="J828" s="215"/>
      <c r="K828" s="215"/>
      <c r="L828" s="215"/>
      <c r="M828" s="215"/>
      <c r="N828" s="215"/>
      <c r="O828" s="215"/>
      <c r="P828" s="215"/>
      <c r="Q828" s="215"/>
      <c r="R828" s="215"/>
      <c r="S828" s="215"/>
      <c r="T828" s="215"/>
      <c r="U828" s="168"/>
      <c r="V828" s="168"/>
      <c r="W828" s="168"/>
      <c r="X828" s="168"/>
      <c r="Y828" s="168"/>
      <c r="Z828" s="168"/>
      <c r="AA828" s="168"/>
      <c r="AB828" s="168"/>
      <c r="AC828" s="168"/>
      <c r="AD828" s="168"/>
      <c r="AE828" s="168"/>
      <c r="AF828" s="168"/>
      <c r="AG828" s="168"/>
      <c r="AH828" s="168"/>
      <c r="AI828" s="87">
        <f>A828</f>
      </c>
      <c r="AJ828" s="100">
        <f>B828</f>
      </c>
      <c r="AK828" s="130" t="s">
        <v>1135</v>
      </c>
      <c r="AL828" s="215"/>
      <c r="AM828" s="215"/>
      <c r="AN828" s="215"/>
      <c r="AO828" s="215"/>
      <c r="AP828" s="215"/>
      <c r="AQ828" s="215"/>
      <c r="AR828" s="215"/>
      <c r="AS828" s="215"/>
      <c r="AT828" s="215"/>
      <c r="AU828" s="215"/>
      <c r="AV828" s="215"/>
      <c r="AW828" s="215"/>
      <c r="AX828" s="215"/>
      <c r="AY828" s="215"/>
      <c r="AZ828" s="215"/>
      <c r="BA828" s="215"/>
      <c r="BB828" s="215"/>
      <c r="BC828" s="168"/>
      <c r="BD828" s="168"/>
      <c r="BE828" s="168"/>
      <c r="BF828" s="168"/>
      <c r="BG828" s="168"/>
      <c r="BH828" s="168"/>
      <c r="BI828" s="168"/>
      <c r="BJ828" s="168"/>
      <c r="BK828" s="168"/>
      <c r="BL828" s="168"/>
      <c r="BM828" s="168"/>
      <c r="BN828" s="168"/>
      <c r="BO828" s="168"/>
      <c r="BP828" s="168"/>
      <c r="BQ828" s="137"/>
      <c r="BR828" s="101"/>
      <c r="BS828" s="101"/>
      <c r="BT828" s="137"/>
      <c r="BU828" s="137"/>
      <c r="BV828" s="137"/>
      <c r="BW828" s="137"/>
    </row>
    <row r="829" spans="1:69" ht="39" customHeight="1" hidden="1" outlineLevel="1">
      <c r="A829" s="87">
        <f>IF(B829&lt;&gt;"",COUNTIF($B$8:B829,"."),"")</f>
      </c>
      <c r="D829" s="215"/>
      <c r="E829" s="215"/>
      <c r="F829" s="215"/>
      <c r="G829" s="215"/>
      <c r="H829" s="215"/>
      <c r="I829" s="215"/>
      <c r="J829" s="215"/>
      <c r="K829" s="215"/>
      <c r="L829" s="215"/>
      <c r="M829" s="215"/>
      <c r="N829" s="215"/>
      <c r="O829" s="215"/>
      <c r="P829" s="215"/>
      <c r="Q829" s="215"/>
      <c r="R829" s="215"/>
      <c r="S829" s="215"/>
      <c r="T829" s="215"/>
      <c r="U829" s="215"/>
      <c r="V829" s="150" t="str">
        <f>V767</f>
        <v>Quý 2 năm 2013(VND)</v>
      </c>
      <c r="W829" s="151"/>
      <c r="X829" s="151"/>
      <c r="Y829" s="151"/>
      <c r="Z829" s="151"/>
      <c r="AA829" s="151"/>
      <c r="AB829" s="143"/>
      <c r="AC829" s="150" t="str">
        <f>AC767</f>
        <v>Quý 2 năm 2012 (VND)</v>
      </c>
      <c r="AD829" s="150"/>
      <c r="AE829" s="150"/>
      <c r="AF829" s="150"/>
      <c r="AG829" s="150"/>
      <c r="AH829" s="150"/>
      <c r="AI829" s="87"/>
      <c r="AJ829" s="100"/>
      <c r="AL829" s="215"/>
      <c r="AM829" s="215"/>
      <c r="AN829" s="215"/>
      <c r="AO829" s="215"/>
      <c r="AP829" s="215"/>
      <c r="AQ829" s="215"/>
      <c r="AR829" s="215"/>
      <c r="AS829" s="215"/>
      <c r="AT829" s="215"/>
      <c r="AU829" s="215"/>
      <c r="AV829" s="215"/>
      <c r="AW829" s="215"/>
      <c r="AX829" s="215"/>
      <c r="AY829" s="215"/>
      <c r="AZ829" s="215"/>
      <c r="BA829" s="215"/>
      <c r="BB829" s="215"/>
      <c r="BC829" s="215"/>
      <c r="BD829" s="150" t="str">
        <f>BD205</f>
        <v>30/06/2009            VND</v>
      </c>
      <c r="BE829" s="151"/>
      <c r="BF829" s="151"/>
      <c r="BG829" s="151"/>
      <c r="BH829" s="151"/>
      <c r="BI829" s="151"/>
      <c r="BJ829" s="143"/>
      <c r="BK829" s="150" t="str">
        <f>BK205</f>
        <v>01/01/2009            VND</v>
      </c>
      <c r="BL829" s="150"/>
      <c r="BM829" s="150"/>
      <c r="BN829" s="150"/>
      <c r="BO829" s="150"/>
      <c r="BP829" s="150"/>
      <c r="BQ829" s="475"/>
    </row>
    <row r="830" spans="1:75" ht="30" customHeight="1" hidden="1" outlineLevel="1">
      <c r="A830" s="87">
        <f>IF(B830&lt;&gt;"",COUNTIF($B$8:B830,"."),"")</f>
      </c>
      <c r="C830" s="226" t="s">
        <v>1136</v>
      </c>
      <c r="D830" s="165"/>
      <c r="E830" s="165"/>
      <c r="F830" s="165"/>
      <c r="G830" s="165"/>
      <c r="H830" s="165"/>
      <c r="I830" s="165"/>
      <c r="J830" s="165"/>
      <c r="K830" s="165"/>
      <c r="L830" s="165"/>
      <c r="M830" s="165"/>
      <c r="N830" s="165"/>
      <c r="O830" s="165"/>
      <c r="P830" s="165"/>
      <c r="Q830" s="165"/>
      <c r="R830" s="165"/>
      <c r="S830" s="165"/>
      <c r="T830" s="165"/>
      <c r="U830" s="215"/>
      <c r="V830" s="185">
        <v>0</v>
      </c>
      <c r="W830" s="185"/>
      <c r="X830" s="185"/>
      <c r="Y830" s="185"/>
      <c r="Z830" s="185"/>
      <c r="AA830" s="185"/>
      <c r="AC830" s="185">
        <v>0</v>
      </c>
      <c r="AD830" s="185"/>
      <c r="AE830" s="185"/>
      <c r="AF830" s="185"/>
      <c r="AG830" s="185"/>
      <c r="AH830" s="185"/>
      <c r="AI830" s="87"/>
      <c r="AJ830" s="100"/>
      <c r="AK830" s="226" t="s">
        <v>1137</v>
      </c>
      <c r="AL830" s="165"/>
      <c r="AM830" s="165"/>
      <c r="AN830" s="165"/>
      <c r="AO830" s="165"/>
      <c r="AP830" s="165"/>
      <c r="AQ830" s="165"/>
      <c r="AR830" s="165"/>
      <c r="AS830" s="165"/>
      <c r="AT830" s="165"/>
      <c r="AU830" s="165"/>
      <c r="AV830" s="165"/>
      <c r="AW830" s="165"/>
      <c r="AX830" s="165"/>
      <c r="AY830" s="165"/>
      <c r="AZ830" s="165"/>
      <c r="BA830" s="165"/>
      <c r="BB830" s="165"/>
      <c r="BC830" s="215"/>
      <c r="BD830" s="185">
        <f>V830</f>
        <v>0</v>
      </c>
      <c r="BE830" s="185"/>
      <c r="BF830" s="185"/>
      <c r="BG830" s="185"/>
      <c r="BH830" s="185"/>
      <c r="BI830" s="185"/>
      <c r="BK830" s="185">
        <f>AC830</f>
        <v>0</v>
      </c>
      <c r="BL830" s="185"/>
      <c r="BM830" s="185"/>
      <c r="BN830" s="185"/>
      <c r="BO830" s="185"/>
      <c r="BP830" s="185"/>
      <c r="BQ830" s="143"/>
      <c r="BT830" s="136"/>
      <c r="BU830" s="136"/>
      <c r="BV830" s="136"/>
      <c r="BW830" s="136"/>
    </row>
    <row r="831" spans="1:75" ht="30" customHeight="1" hidden="1" outlineLevel="1">
      <c r="A831" s="87">
        <f>IF(B831&lt;&gt;"",COUNTIF($B$8:B831,"."),"")</f>
      </c>
      <c r="C831" s="226" t="s">
        <v>1138</v>
      </c>
      <c r="D831" s="165"/>
      <c r="E831" s="165"/>
      <c r="F831" s="165"/>
      <c r="G831" s="165"/>
      <c r="H831" s="165"/>
      <c r="I831" s="165"/>
      <c r="J831" s="165"/>
      <c r="K831" s="165"/>
      <c r="L831" s="165"/>
      <c r="M831" s="165"/>
      <c r="N831" s="165"/>
      <c r="O831" s="165"/>
      <c r="P831" s="165"/>
      <c r="Q831" s="165"/>
      <c r="R831" s="165"/>
      <c r="S831" s="165"/>
      <c r="T831" s="165"/>
      <c r="U831" s="215"/>
      <c r="V831" s="185">
        <v>0</v>
      </c>
      <c r="W831" s="185"/>
      <c r="X831" s="185"/>
      <c r="Y831" s="185"/>
      <c r="Z831" s="185"/>
      <c r="AA831" s="185"/>
      <c r="AC831" s="185">
        <v>0</v>
      </c>
      <c r="AD831" s="185"/>
      <c r="AE831" s="185"/>
      <c r="AF831" s="185"/>
      <c r="AG831" s="185"/>
      <c r="AH831" s="185"/>
      <c r="AI831" s="87"/>
      <c r="AJ831" s="100"/>
      <c r="AK831" s="226" t="s">
        <v>1139</v>
      </c>
      <c r="AL831" s="165"/>
      <c r="AM831" s="165"/>
      <c r="AN831" s="165"/>
      <c r="AO831" s="165"/>
      <c r="AP831" s="165"/>
      <c r="AQ831" s="165"/>
      <c r="AR831" s="165"/>
      <c r="AS831" s="165"/>
      <c r="AT831" s="165"/>
      <c r="AU831" s="165"/>
      <c r="AV831" s="165"/>
      <c r="AW831" s="165"/>
      <c r="AX831" s="165"/>
      <c r="AY831" s="165"/>
      <c r="AZ831" s="165"/>
      <c r="BA831" s="165"/>
      <c r="BB831" s="165"/>
      <c r="BC831" s="215"/>
      <c r="BD831" s="185">
        <f>V831</f>
        <v>0</v>
      </c>
      <c r="BE831" s="185"/>
      <c r="BF831" s="185"/>
      <c r="BG831" s="185"/>
      <c r="BH831" s="185"/>
      <c r="BI831" s="185"/>
      <c r="BK831" s="185">
        <f>AC831</f>
        <v>0</v>
      </c>
      <c r="BL831" s="185"/>
      <c r="BM831" s="185"/>
      <c r="BN831" s="185"/>
      <c r="BO831" s="185"/>
      <c r="BP831" s="185"/>
      <c r="BQ831" s="143"/>
      <c r="BT831" s="136"/>
      <c r="BU831" s="136"/>
      <c r="BV831" s="136"/>
      <c r="BW831" s="136"/>
    </row>
    <row r="832" spans="1:75" ht="30" customHeight="1" hidden="1" outlineLevel="1">
      <c r="A832" s="87">
        <f>IF(B832&lt;&gt;"",COUNTIF($B$8:B832,"."),"")</f>
      </c>
      <c r="C832" s="226" t="s">
        <v>1140</v>
      </c>
      <c r="D832" s="165"/>
      <c r="E832" s="165"/>
      <c r="F832" s="165"/>
      <c r="G832" s="165"/>
      <c r="H832" s="165"/>
      <c r="I832" s="165"/>
      <c r="J832" s="165"/>
      <c r="K832" s="165"/>
      <c r="L832" s="165"/>
      <c r="M832" s="165"/>
      <c r="N832" s="165"/>
      <c r="O832" s="165"/>
      <c r="P832" s="165"/>
      <c r="Q832" s="165"/>
      <c r="R832" s="165"/>
      <c r="S832" s="165"/>
      <c r="T832" s="165"/>
      <c r="U832" s="215"/>
      <c r="V832" s="185">
        <v>0</v>
      </c>
      <c r="W832" s="185"/>
      <c r="X832" s="185"/>
      <c r="Y832" s="185"/>
      <c r="Z832" s="185"/>
      <c r="AA832" s="185"/>
      <c r="AC832" s="185">
        <v>0</v>
      </c>
      <c r="AD832" s="185"/>
      <c r="AE832" s="185"/>
      <c r="AF832" s="185"/>
      <c r="AG832" s="185"/>
      <c r="AH832" s="185"/>
      <c r="AI832" s="87"/>
      <c r="AJ832" s="100"/>
      <c r="AK832" s="226" t="s">
        <v>1141</v>
      </c>
      <c r="AL832" s="165"/>
      <c r="AM832" s="165"/>
      <c r="AN832" s="165"/>
      <c r="AO832" s="165"/>
      <c r="AP832" s="165"/>
      <c r="AQ832" s="165"/>
      <c r="AR832" s="165"/>
      <c r="AS832" s="165"/>
      <c r="AT832" s="165"/>
      <c r="AU832" s="165"/>
      <c r="AV832" s="165"/>
      <c r="AW832" s="165"/>
      <c r="AX832" s="165"/>
      <c r="AY832" s="165"/>
      <c r="AZ832" s="165"/>
      <c r="BA832" s="165"/>
      <c r="BB832" s="165"/>
      <c r="BC832" s="215"/>
      <c r="BD832" s="185">
        <f>V832</f>
        <v>0</v>
      </c>
      <c r="BE832" s="185"/>
      <c r="BF832" s="185"/>
      <c r="BG832" s="185"/>
      <c r="BH832" s="185"/>
      <c r="BI832" s="185"/>
      <c r="BK832" s="185">
        <f>AC832</f>
        <v>0</v>
      </c>
      <c r="BL832" s="185"/>
      <c r="BM832" s="185"/>
      <c r="BN832" s="185"/>
      <c r="BO832" s="185"/>
      <c r="BP832" s="185"/>
      <c r="BQ832" s="143"/>
      <c r="BT832" s="136"/>
      <c r="BU832" s="136"/>
      <c r="BV832" s="136"/>
      <c r="BW832" s="136"/>
    </row>
    <row r="833" spans="1:75" ht="30" customHeight="1" hidden="1" outlineLevel="1">
      <c r="A833" s="87">
        <f>IF(B833&lt;&gt;"",COUNTIF($B$8:B833,"."),"")</f>
      </c>
      <c r="C833" s="226" t="s">
        <v>1142</v>
      </c>
      <c r="D833" s="165"/>
      <c r="E833" s="165"/>
      <c r="F833" s="165"/>
      <c r="G833" s="165"/>
      <c r="H833" s="165"/>
      <c r="I833" s="165"/>
      <c r="J833" s="165"/>
      <c r="K833" s="165"/>
      <c r="L833" s="165"/>
      <c r="M833" s="165"/>
      <c r="N833" s="165"/>
      <c r="O833" s="165"/>
      <c r="P833" s="165"/>
      <c r="Q833" s="165"/>
      <c r="R833" s="165"/>
      <c r="S833" s="165"/>
      <c r="T833" s="165"/>
      <c r="U833" s="215"/>
      <c r="V833" s="185">
        <v>0</v>
      </c>
      <c r="W833" s="185"/>
      <c r="X833" s="185"/>
      <c r="Y833" s="185"/>
      <c r="Z833" s="185"/>
      <c r="AA833" s="185"/>
      <c r="AC833" s="185">
        <v>0</v>
      </c>
      <c r="AD833" s="185"/>
      <c r="AE833" s="185"/>
      <c r="AF833" s="185"/>
      <c r="AG833" s="185"/>
      <c r="AH833" s="185"/>
      <c r="AI833" s="87"/>
      <c r="AJ833" s="100"/>
      <c r="AK833" s="226" t="s">
        <v>1143</v>
      </c>
      <c r="AL833" s="165"/>
      <c r="AM833" s="165"/>
      <c r="AN833" s="165"/>
      <c r="AO833" s="165"/>
      <c r="AP833" s="165"/>
      <c r="AQ833" s="165"/>
      <c r="AR833" s="165"/>
      <c r="AS833" s="165"/>
      <c r="AT833" s="165"/>
      <c r="AU833" s="165"/>
      <c r="AV833" s="165"/>
      <c r="AW833" s="165"/>
      <c r="AX833" s="165"/>
      <c r="AY833" s="165"/>
      <c r="AZ833" s="165"/>
      <c r="BA833" s="165"/>
      <c r="BB833" s="165"/>
      <c r="BC833" s="215"/>
      <c r="BD833" s="185">
        <f>V833</f>
        <v>0</v>
      </c>
      <c r="BE833" s="185"/>
      <c r="BF833" s="185"/>
      <c r="BG833" s="185"/>
      <c r="BH833" s="185"/>
      <c r="BI833" s="185"/>
      <c r="BK833" s="185">
        <f>AC833</f>
        <v>0</v>
      </c>
      <c r="BL833" s="185"/>
      <c r="BM833" s="185"/>
      <c r="BN833" s="185"/>
      <c r="BO833" s="185"/>
      <c r="BP833" s="185"/>
      <c r="BQ833" s="143"/>
      <c r="BT833" s="136"/>
      <c r="BU833" s="136"/>
      <c r="BV833" s="136"/>
      <c r="BW833" s="136"/>
    </row>
    <row r="834" spans="1:75" ht="30" customHeight="1" hidden="1" outlineLevel="1">
      <c r="A834" s="87">
        <f>IF(B834&lt;&gt;"",COUNTIF($B$8:B834,"."),"")</f>
      </c>
      <c r="C834" s="226" t="s">
        <v>1144</v>
      </c>
      <c r="D834" s="165"/>
      <c r="E834" s="165"/>
      <c r="F834" s="165"/>
      <c r="G834" s="165"/>
      <c r="H834" s="165"/>
      <c r="I834" s="165"/>
      <c r="J834" s="165"/>
      <c r="K834" s="165"/>
      <c r="L834" s="165"/>
      <c r="M834" s="165"/>
      <c r="N834" s="165"/>
      <c r="O834" s="165"/>
      <c r="P834" s="165"/>
      <c r="Q834" s="165"/>
      <c r="R834" s="165"/>
      <c r="S834" s="165"/>
      <c r="T834" s="165"/>
      <c r="U834" s="215"/>
      <c r="V834" s="185">
        <v>0</v>
      </c>
      <c r="W834" s="185"/>
      <c r="X834" s="185"/>
      <c r="Y834" s="185"/>
      <c r="Z834" s="185"/>
      <c r="AA834" s="185"/>
      <c r="AC834" s="185">
        <v>0</v>
      </c>
      <c r="AD834" s="185"/>
      <c r="AE834" s="185"/>
      <c r="AF834" s="185"/>
      <c r="AG834" s="185"/>
      <c r="AH834" s="185"/>
      <c r="AI834" s="87"/>
      <c r="AJ834" s="100"/>
      <c r="AK834" s="226" t="s">
        <v>1145</v>
      </c>
      <c r="AL834" s="165"/>
      <c r="AM834" s="165"/>
      <c r="AN834" s="165"/>
      <c r="AO834" s="165"/>
      <c r="AP834" s="165"/>
      <c r="AQ834" s="165"/>
      <c r="AR834" s="165"/>
      <c r="AS834" s="165"/>
      <c r="AT834" s="165"/>
      <c r="AU834" s="165"/>
      <c r="AV834" s="165"/>
      <c r="AW834" s="165"/>
      <c r="AX834" s="165"/>
      <c r="AY834" s="165"/>
      <c r="AZ834" s="165"/>
      <c r="BA834" s="165"/>
      <c r="BB834" s="165"/>
      <c r="BC834" s="215"/>
      <c r="BD834" s="185">
        <f>V834</f>
        <v>0</v>
      </c>
      <c r="BE834" s="185"/>
      <c r="BF834" s="185"/>
      <c r="BG834" s="185"/>
      <c r="BH834" s="185"/>
      <c r="BI834" s="185"/>
      <c r="BK834" s="185">
        <f>AC834</f>
        <v>0</v>
      </c>
      <c r="BL834" s="185"/>
      <c r="BM834" s="185"/>
      <c r="BN834" s="185"/>
      <c r="BO834" s="185"/>
      <c r="BP834" s="185"/>
      <c r="BQ834" s="143"/>
      <c r="BT834" s="136"/>
      <c r="BU834" s="136"/>
      <c r="BV834" s="136"/>
      <c r="BW834" s="136"/>
    </row>
    <row r="835" spans="1:75" s="162" customFormat="1" ht="15" customHeight="1" hidden="1" outlineLevel="1">
      <c r="A835" s="87">
        <f>IF(B835&lt;&gt;"",COUNTIF($B$8:B835,"."),"")</f>
      </c>
      <c r="B835" s="134"/>
      <c r="C835" s="131"/>
      <c r="D835" s="135"/>
      <c r="E835" s="135"/>
      <c r="F835" s="135"/>
      <c r="G835" s="135"/>
      <c r="H835" s="135"/>
      <c r="I835" s="135"/>
      <c r="J835" s="135"/>
      <c r="K835" s="135"/>
      <c r="L835" s="135"/>
      <c r="M835" s="135"/>
      <c r="N835" s="135"/>
      <c r="O835" s="135"/>
      <c r="P835" s="135"/>
      <c r="Q835" s="135"/>
      <c r="R835" s="135"/>
      <c r="S835" s="135"/>
      <c r="T835" s="135"/>
      <c r="U835" s="168"/>
      <c r="V835" s="168"/>
      <c r="W835" s="168"/>
      <c r="X835" s="168"/>
      <c r="Y835" s="168"/>
      <c r="Z835" s="168"/>
      <c r="AA835" s="168"/>
      <c r="AB835" s="168"/>
      <c r="AC835" s="168"/>
      <c r="AD835" s="168"/>
      <c r="AE835" s="168"/>
      <c r="AF835" s="168"/>
      <c r="AG835" s="168"/>
      <c r="AH835" s="168"/>
      <c r="AI835" s="87"/>
      <c r="AJ835" s="100"/>
      <c r="AK835" s="131"/>
      <c r="AL835" s="135"/>
      <c r="AM835" s="135"/>
      <c r="AN835" s="135"/>
      <c r="AO835" s="135"/>
      <c r="AP835" s="135"/>
      <c r="AQ835" s="135"/>
      <c r="AR835" s="135"/>
      <c r="AS835" s="135"/>
      <c r="AT835" s="135"/>
      <c r="AU835" s="135"/>
      <c r="AV835" s="135"/>
      <c r="AW835" s="135"/>
      <c r="AX835" s="135"/>
      <c r="AY835" s="135"/>
      <c r="AZ835" s="135"/>
      <c r="BA835" s="135"/>
      <c r="BB835" s="135"/>
      <c r="BC835" s="168"/>
      <c r="BD835" s="168"/>
      <c r="BE835" s="168"/>
      <c r="BF835" s="168"/>
      <c r="BG835" s="168"/>
      <c r="BH835" s="168"/>
      <c r="BI835" s="168"/>
      <c r="BJ835" s="168"/>
      <c r="BK835" s="168"/>
      <c r="BL835" s="168"/>
      <c r="BM835" s="168"/>
      <c r="BN835" s="168"/>
      <c r="BO835" s="168"/>
      <c r="BP835" s="168"/>
      <c r="BQ835" s="137"/>
      <c r="BR835" s="101"/>
      <c r="BS835" s="101"/>
      <c r="BT835" s="137"/>
      <c r="BU835" s="137"/>
      <c r="BV835" s="137"/>
      <c r="BW835" s="137"/>
    </row>
    <row r="836" spans="1:75" s="162" customFormat="1" ht="15" customHeight="1" hidden="1" outlineLevel="1" thickBot="1">
      <c r="A836" s="87">
        <f>IF(B836&lt;&gt;"",COUNTIF($B$8:B836,"."),"")</f>
      </c>
      <c r="B836" s="134"/>
      <c r="C836" s="161" t="s">
        <v>504</v>
      </c>
      <c r="D836" s="476"/>
      <c r="E836" s="221"/>
      <c r="F836" s="221"/>
      <c r="G836" s="221"/>
      <c r="H836" s="221"/>
      <c r="I836" s="221"/>
      <c r="J836" s="477"/>
      <c r="K836" s="477"/>
      <c r="L836" s="477"/>
      <c r="M836" s="477"/>
      <c r="N836" s="477"/>
      <c r="O836" s="477"/>
      <c r="P836" s="477"/>
      <c r="Q836" s="477"/>
      <c r="R836" s="477"/>
      <c r="S836" s="477"/>
      <c r="T836" s="477"/>
      <c r="U836" s="477"/>
      <c r="V836" s="163">
        <f>SUM(V830:AA834)</f>
        <v>0</v>
      </c>
      <c r="W836" s="163"/>
      <c r="X836" s="163"/>
      <c r="Y836" s="163"/>
      <c r="Z836" s="163"/>
      <c r="AA836" s="163"/>
      <c r="AB836" s="137"/>
      <c r="AC836" s="163">
        <f>SUM(AC830:AH834)</f>
        <v>0</v>
      </c>
      <c r="AD836" s="163"/>
      <c r="AE836" s="163"/>
      <c r="AF836" s="163"/>
      <c r="AG836" s="163"/>
      <c r="AH836" s="163"/>
      <c r="AI836" s="87"/>
      <c r="AJ836" s="100"/>
      <c r="AK836" s="130" t="s">
        <v>505</v>
      </c>
      <c r="AL836" s="476"/>
      <c r="AM836" s="221"/>
      <c r="AN836" s="221"/>
      <c r="AO836" s="221"/>
      <c r="AP836" s="221"/>
      <c r="AQ836" s="221"/>
      <c r="AR836" s="477"/>
      <c r="AS836" s="477"/>
      <c r="AT836" s="477"/>
      <c r="AU836" s="477"/>
      <c r="AV836" s="477"/>
      <c r="AW836" s="477"/>
      <c r="AX836" s="477"/>
      <c r="AY836" s="477"/>
      <c r="AZ836" s="477"/>
      <c r="BA836" s="477"/>
      <c r="BB836" s="477"/>
      <c r="BC836" s="477"/>
      <c r="BD836" s="163">
        <f>V836</f>
        <v>0</v>
      </c>
      <c r="BE836" s="163"/>
      <c r="BF836" s="163"/>
      <c r="BG836" s="163"/>
      <c r="BH836" s="163"/>
      <c r="BI836" s="163"/>
      <c r="BJ836" s="137"/>
      <c r="BK836" s="163">
        <f>AC836</f>
        <v>0</v>
      </c>
      <c r="BL836" s="163"/>
      <c r="BM836" s="163"/>
      <c r="BN836" s="163"/>
      <c r="BO836" s="163"/>
      <c r="BP836" s="163"/>
      <c r="BQ836" s="137"/>
      <c r="BR836" s="101"/>
      <c r="BS836" s="101"/>
      <c r="BT836" s="137"/>
      <c r="BU836" s="137"/>
      <c r="BV836" s="137"/>
      <c r="BW836" s="137"/>
    </row>
    <row r="837" spans="1:75" s="162" customFormat="1" ht="15" customHeight="1" hidden="1" outlineLevel="1" thickTop="1">
      <c r="A837" s="87">
        <f>IF(B837&lt;&gt;"",COUNTIF($B$8:B837,"."),"")</f>
      </c>
      <c r="B837" s="134"/>
      <c r="C837" s="161"/>
      <c r="D837" s="476"/>
      <c r="E837" s="221"/>
      <c r="F837" s="221"/>
      <c r="G837" s="221"/>
      <c r="H837" s="221"/>
      <c r="I837" s="221"/>
      <c r="J837" s="221"/>
      <c r="K837" s="99"/>
      <c r="L837" s="99"/>
      <c r="M837" s="99"/>
      <c r="N837" s="99"/>
      <c r="O837" s="99"/>
      <c r="P837" s="99"/>
      <c r="Q837" s="99"/>
      <c r="R837" s="99"/>
      <c r="S837" s="554"/>
      <c r="T837" s="99"/>
      <c r="U837" s="99"/>
      <c r="V837" s="99"/>
      <c r="W837" s="99"/>
      <c r="X837" s="99"/>
      <c r="Y837" s="99"/>
      <c r="Z837" s="99"/>
      <c r="AA837" s="99"/>
      <c r="AB837" s="99"/>
      <c r="AC837" s="99"/>
      <c r="AD837" s="99"/>
      <c r="AE837" s="99"/>
      <c r="AF837" s="99"/>
      <c r="AG837" s="99"/>
      <c r="AH837" s="99"/>
      <c r="AI837" s="87"/>
      <c r="AJ837" s="100"/>
      <c r="AK837" s="161"/>
      <c r="AL837" s="476"/>
      <c r="AM837" s="221"/>
      <c r="AN837" s="221"/>
      <c r="AO837" s="221"/>
      <c r="AP837" s="221"/>
      <c r="AQ837" s="221"/>
      <c r="AR837" s="221"/>
      <c r="AS837" s="99"/>
      <c r="AT837" s="99"/>
      <c r="AU837" s="99"/>
      <c r="AV837" s="99"/>
      <c r="AW837" s="99"/>
      <c r="AX837" s="99"/>
      <c r="AY837" s="99"/>
      <c r="AZ837" s="99"/>
      <c r="BA837" s="99"/>
      <c r="BB837" s="99"/>
      <c r="BC837" s="99"/>
      <c r="BD837" s="99"/>
      <c r="BE837" s="99"/>
      <c r="BF837" s="99"/>
      <c r="BG837" s="99"/>
      <c r="BH837" s="99"/>
      <c r="BI837" s="99"/>
      <c r="BJ837" s="99"/>
      <c r="BK837" s="99"/>
      <c r="BL837" s="99"/>
      <c r="BM837" s="99"/>
      <c r="BN837" s="99"/>
      <c r="BO837" s="99"/>
      <c r="BP837" s="99"/>
      <c r="BQ837" s="137"/>
      <c r="BR837" s="101"/>
      <c r="BS837" s="101"/>
      <c r="BT837" s="137"/>
      <c r="BU837" s="137"/>
      <c r="BV837" s="137"/>
      <c r="BW837" s="137"/>
    </row>
    <row r="838" spans="1:68" ht="26.25" customHeight="1" hidden="1" outlineLevel="1">
      <c r="A838" s="87">
        <v>20</v>
      </c>
      <c r="B838" s="134">
        <f>IF(AND(V843=0,AC843=0),"",".")</f>
      </c>
      <c r="C838" s="555" t="s">
        <v>1146</v>
      </c>
      <c r="D838" s="165"/>
      <c r="E838" s="165"/>
      <c r="F838" s="165"/>
      <c r="G838" s="165"/>
      <c r="H838" s="165"/>
      <c r="I838" s="165"/>
      <c r="J838" s="165"/>
      <c r="K838" s="165"/>
      <c r="L838" s="165"/>
      <c r="M838" s="165"/>
      <c r="N838" s="165"/>
      <c r="O838" s="165"/>
      <c r="P838" s="165"/>
      <c r="Q838" s="165"/>
      <c r="R838" s="165"/>
      <c r="S838" s="165"/>
      <c r="T838" s="165"/>
      <c r="U838" s="165"/>
      <c r="V838" s="165"/>
      <c r="W838" s="165"/>
      <c r="X838" s="165"/>
      <c r="Y838" s="165"/>
      <c r="Z838" s="165"/>
      <c r="AA838" s="165"/>
      <c r="AB838" s="165"/>
      <c r="AC838" s="165"/>
      <c r="AD838" s="165"/>
      <c r="AE838" s="165"/>
      <c r="AF838" s="165"/>
      <c r="AG838" s="165"/>
      <c r="AH838" s="165"/>
      <c r="AI838" s="87">
        <f>A838</f>
        <v>20</v>
      </c>
      <c r="AJ838" s="100">
        <f>B838</f>
      </c>
      <c r="AK838" s="555"/>
      <c r="AL838" s="165"/>
      <c r="AM838" s="165"/>
      <c r="AN838" s="165"/>
      <c r="AO838" s="165"/>
      <c r="AP838" s="165"/>
      <c r="AQ838" s="165"/>
      <c r="AR838" s="165"/>
      <c r="AS838" s="165"/>
      <c r="AT838" s="165"/>
      <c r="AU838" s="165"/>
      <c r="AV838" s="165"/>
      <c r="AW838" s="165"/>
      <c r="AX838" s="165"/>
      <c r="AY838" s="165"/>
      <c r="AZ838" s="165"/>
      <c r="BA838" s="165"/>
      <c r="BB838" s="165"/>
      <c r="BC838" s="165"/>
      <c r="BD838" s="165"/>
      <c r="BE838" s="165"/>
      <c r="BF838" s="165"/>
      <c r="BG838" s="165"/>
      <c r="BH838" s="165"/>
      <c r="BI838" s="165"/>
      <c r="BJ838" s="165"/>
      <c r="BK838" s="165"/>
      <c r="BL838" s="165"/>
      <c r="BM838" s="165"/>
      <c r="BN838" s="165"/>
      <c r="BO838" s="165"/>
      <c r="BP838" s="165"/>
    </row>
    <row r="839" spans="1:69" ht="30" customHeight="1" hidden="1" outlineLevel="1">
      <c r="A839" s="87">
        <f>IF(B839&lt;&gt;"",COUNTIF($B$8:B839,"."),"")</f>
      </c>
      <c r="D839" s="215"/>
      <c r="E839" s="215"/>
      <c r="F839" s="215"/>
      <c r="G839" s="215"/>
      <c r="H839" s="215"/>
      <c r="I839" s="215"/>
      <c r="J839" s="215"/>
      <c r="K839" s="215"/>
      <c r="L839" s="215"/>
      <c r="M839" s="215"/>
      <c r="N839" s="215"/>
      <c r="O839" s="215"/>
      <c r="P839" s="215"/>
      <c r="Q839" s="215"/>
      <c r="R839" s="215"/>
      <c r="S839" s="215"/>
      <c r="T839" s="215"/>
      <c r="U839" s="215"/>
      <c r="V839" s="150" t="str">
        <f>V205</f>
        <v>31/12/2012
VND</v>
      </c>
      <c r="W839" s="151"/>
      <c r="X839" s="151"/>
      <c r="Y839" s="151"/>
      <c r="Z839" s="151"/>
      <c r="AA839" s="151"/>
      <c r="AB839" s="143"/>
      <c r="AC839" s="150" t="str">
        <f>AC205</f>
        <v>30/6/2013
VND</v>
      </c>
      <c r="AD839" s="150"/>
      <c r="AE839" s="150"/>
      <c r="AF839" s="150"/>
      <c r="AG839" s="150"/>
      <c r="AH839" s="150"/>
      <c r="AI839" s="87"/>
      <c r="AJ839" s="100"/>
      <c r="AL839" s="215"/>
      <c r="AM839" s="215"/>
      <c r="AN839" s="215"/>
      <c r="AO839" s="215"/>
      <c r="AP839" s="215"/>
      <c r="AQ839" s="215"/>
      <c r="AR839" s="215"/>
      <c r="AS839" s="215"/>
      <c r="AT839" s="215"/>
      <c r="AU839" s="215"/>
      <c r="AV839" s="215"/>
      <c r="AW839" s="215"/>
      <c r="AX839" s="215"/>
      <c r="AY839" s="215"/>
      <c r="AZ839" s="215"/>
      <c r="BA839" s="215"/>
      <c r="BB839" s="215"/>
      <c r="BC839" s="215"/>
      <c r="BD839" s="150" t="str">
        <f>BD205</f>
        <v>30/06/2009            VND</v>
      </c>
      <c r="BE839" s="151"/>
      <c r="BF839" s="151"/>
      <c r="BG839" s="151"/>
      <c r="BH839" s="151"/>
      <c r="BI839" s="151"/>
      <c r="BJ839" s="143"/>
      <c r="BK839" s="150" t="str">
        <f>BK205</f>
        <v>01/01/2009            VND</v>
      </c>
      <c r="BL839" s="150"/>
      <c r="BM839" s="150"/>
      <c r="BN839" s="150"/>
      <c r="BO839" s="150"/>
      <c r="BP839" s="150"/>
      <c r="BQ839" s="475"/>
    </row>
    <row r="840" spans="1:69" ht="15" customHeight="1" hidden="1" outlineLevel="1">
      <c r="A840" s="87">
        <f>IF(B840&lt;&gt;"",COUNTIF($B$8:B840,"."),"")</f>
      </c>
      <c r="C840" s="155" t="s">
        <v>1147</v>
      </c>
      <c r="D840" s="223"/>
      <c r="E840" s="215"/>
      <c r="F840" s="215"/>
      <c r="G840" s="215"/>
      <c r="H840" s="215"/>
      <c r="I840" s="215"/>
      <c r="J840" s="224"/>
      <c r="K840" s="224"/>
      <c r="L840" s="224"/>
      <c r="M840" s="224"/>
      <c r="N840" s="224"/>
      <c r="O840" s="224"/>
      <c r="P840" s="224"/>
      <c r="Q840" s="224"/>
      <c r="R840" s="224"/>
      <c r="S840" s="224"/>
      <c r="T840" s="224"/>
      <c r="U840" s="224"/>
      <c r="V840" s="185"/>
      <c r="W840" s="185"/>
      <c r="X840" s="185"/>
      <c r="Y840" s="185"/>
      <c r="Z840" s="185"/>
      <c r="AA840" s="185"/>
      <c r="AC840" s="185">
        <v>0</v>
      </c>
      <c r="AD840" s="185"/>
      <c r="AE840" s="185"/>
      <c r="AF840" s="185"/>
      <c r="AG840" s="185"/>
      <c r="AH840" s="185"/>
      <c r="AI840" s="87"/>
      <c r="AJ840" s="100"/>
      <c r="AK840" s="155" t="s">
        <v>1148</v>
      </c>
      <c r="AL840" s="223"/>
      <c r="AM840" s="215"/>
      <c r="AN840" s="215"/>
      <c r="AO840" s="215"/>
      <c r="AP840" s="215"/>
      <c r="AQ840" s="215"/>
      <c r="AR840" s="224"/>
      <c r="AS840" s="224"/>
      <c r="AT840" s="224"/>
      <c r="AU840" s="224"/>
      <c r="AV840" s="224"/>
      <c r="AW840" s="224"/>
      <c r="AX840" s="224"/>
      <c r="AY840" s="224"/>
      <c r="AZ840" s="224"/>
      <c r="BA840" s="224"/>
      <c r="BB840" s="224"/>
      <c r="BC840" s="224"/>
      <c r="BD840" s="185">
        <f>V840</f>
        <v>0</v>
      </c>
      <c r="BE840" s="185"/>
      <c r="BF840" s="185"/>
      <c r="BG840" s="185"/>
      <c r="BH840" s="185"/>
      <c r="BI840" s="185"/>
      <c r="BK840" s="185">
        <f>AC840</f>
        <v>0</v>
      </c>
      <c r="BL840" s="185"/>
      <c r="BM840" s="185"/>
      <c r="BN840" s="185"/>
      <c r="BO840" s="185"/>
      <c r="BP840" s="185"/>
      <c r="BQ840" s="143"/>
    </row>
    <row r="841" spans="1:69" ht="15" customHeight="1" hidden="1" outlineLevel="1">
      <c r="A841" s="87">
        <f>IF(B841&lt;&gt;"",COUNTIF($B$8:B841,"."),"")</f>
      </c>
      <c r="C841" s="155" t="s">
        <v>1149</v>
      </c>
      <c r="D841" s="223"/>
      <c r="E841" s="215"/>
      <c r="F841" s="215"/>
      <c r="G841" s="215"/>
      <c r="H841" s="215"/>
      <c r="I841" s="215"/>
      <c r="J841" s="224"/>
      <c r="K841" s="224"/>
      <c r="L841" s="224"/>
      <c r="M841" s="224"/>
      <c r="N841" s="224"/>
      <c r="O841" s="224"/>
      <c r="P841" s="224"/>
      <c r="Q841" s="224"/>
      <c r="R841" s="224"/>
      <c r="S841" s="224"/>
      <c r="T841" s="224"/>
      <c r="U841" s="224"/>
      <c r="V841" s="185"/>
      <c r="W841" s="185"/>
      <c r="X841" s="185"/>
      <c r="Y841" s="185"/>
      <c r="Z841" s="185"/>
      <c r="AA841" s="185"/>
      <c r="AC841" s="185"/>
      <c r="AD841" s="185"/>
      <c r="AE841" s="185"/>
      <c r="AF841" s="185"/>
      <c r="AG841" s="185"/>
      <c r="AH841" s="185"/>
      <c r="AI841" s="87"/>
      <c r="AJ841" s="100"/>
      <c r="AK841" s="155" t="s">
        <v>544</v>
      </c>
      <c r="AL841" s="223"/>
      <c r="AM841" s="215"/>
      <c r="AN841" s="215"/>
      <c r="AO841" s="215"/>
      <c r="AP841" s="215"/>
      <c r="AQ841" s="215"/>
      <c r="AR841" s="224"/>
      <c r="AS841" s="224"/>
      <c r="AT841" s="224"/>
      <c r="AU841" s="224"/>
      <c r="AV841" s="224"/>
      <c r="AW841" s="224"/>
      <c r="AX841" s="224"/>
      <c r="AY841" s="224"/>
      <c r="AZ841" s="224"/>
      <c r="BA841" s="224"/>
      <c r="BB841" s="224"/>
      <c r="BC841" s="224"/>
      <c r="BD841" s="185">
        <f>V841</f>
        <v>0</v>
      </c>
      <c r="BE841" s="185"/>
      <c r="BF841" s="185"/>
      <c r="BG841" s="185"/>
      <c r="BH841" s="185"/>
      <c r="BI841" s="185"/>
      <c r="BK841" s="185">
        <f>AC841</f>
        <v>0</v>
      </c>
      <c r="BL841" s="185"/>
      <c r="BM841" s="185"/>
      <c r="BN841" s="185"/>
      <c r="BO841" s="185"/>
      <c r="BP841" s="185"/>
      <c r="BQ841" s="143"/>
    </row>
    <row r="842" spans="1:37" ht="15" customHeight="1" hidden="1" outlineLevel="1">
      <c r="A842" s="87">
        <f>IF(B842&lt;&gt;"",COUNTIF($B$8:B842,"."),"")</f>
      </c>
      <c r="C842" s="131" t="s">
        <v>1150</v>
      </c>
      <c r="AI842" s="87"/>
      <c r="AJ842" s="100"/>
      <c r="AK842" s="131"/>
    </row>
    <row r="843" spans="1:75" s="162" customFormat="1" ht="14.25" customHeight="1" hidden="1" outlineLevel="1" thickBot="1">
      <c r="A843" s="87">
        <f>IF(B843&lt;&gt;"",COUNTIF($B$8:B843,"."),"")</f>
      </c>
      <c r="B843" s="134"/>
      <c r="C843" s="161" t="s">
        <v>504</v>
      </c>
      <c r="D843" s="476"/>
      <c r="E843" s="221"/>
      <c r="F843" s="221"/>
      <c r="G843" s="221"/>
      <c r="H843" s="221"/>
      <c r="I843" s="221"/>
      <c r="J843" s="477"/>
      <c r="K843" s="477"/>
      <c r="L843" s="477"/>
      <c r="M843" s="477"/>
      <c r="N843" s="477"/>
      <c r="O843" s="477"/>
      <c r="P843" s="477"/>
      <c r="Q843" s="477"/>
      <c r="R843" s="477"/>
      <c r="S843" s="477"/>
      <c r="T843" s="477"/>
      <c r="U843" s="477"/>
      <c r="V843" s="163">
        <f>SUM(V840:AA842)</f>
        <v>0</v>
      </c>
      <c r="W843" s="163"/>
      <c r="X843" s="163"/>
      <c r="Y843" s="163"/>
      <c r="Z843" s="163"/>
      <c r="AA843" s="163"/>
      <c r="AB843" s="137"/>
      <c r="AC843" s="163">
        <f>SUM(AC840:AH842)</f>
        <v>0</v>
      </c>
      <c r="AD843" s="163"/>
      <c r="AE843" s="163"/>
      <c r="AF843" s="163"/>
      <c r="AG843" s="163"/>
      <c r="AH843" s="163"/>
      <c r="AI843" s="87"/>
      <c r="AJ843" s="100"/>
      <c r="AK843" s="161" t="s">
        <v>505</v>
      </c>
      <c r="AL843" s="476"/>
      <c r="AM843" s="221"/>
      <c r="AN843" s="221"/>
      <c r="AO843" s="221"/>
      <c r="AP843" s="221"/>
      <c r="AQ843" s="221"/>
      <c r="AR843" s="477"/>
      <c r="AS843" s="477"/>
      <c r="AT843" s="477"/>
      <c r="AU843" s="477"/>
      <c r="AV843" s="477"/>
      <c r="AW843" s="477"/>
      <c r="AX843" s="477"/>
      <c r="AY843" s="477"/>
      <c r="AZ843" s="477"/>
      <c r="BA843" s="477"/>
      <c r="BB843" s="477"/>
      <c r="BC843" s="477"/>
      <c r="BD843" s="163">
        <f>SUM(BD840:BI842)</f>
        <v>0</v>
      </c>
      <c r="BE843" s="163"/>
      <c r="BF843" s="163"/>
      <c r="BG843" s="163"/>
      <c r="BH843" s="163"/>
      <c r="BI843" s="163"/>
      <c r="BJ843" s="137"/>
      <c r="BK843" s="163">
        <f>SUM(BK840:BP842)</f>
        <v>0</v>
      </c>
      <c r="BL843" s="163"/>
      <c r="BM843" s="163"/>
      <c r="BN843" s="163"/>
      <c r="BO843" s="163"/>
      <c r="BP843" s="163"/>
      <c r="BQ843" s="137"/>
      <c r="BR843" s="101"/>
      <c r="BS843" s="101"/>
      <c r="BT843" s="137"/>
      <c r="BU843" s="137"/>
      <c r="BV843" s="137"/>
      <c r="BW843" s="137"/>
    </row>
    <row r="844" spans="1:75" ht="9.75" customHeight="1" collapsed="1">
      <c r="A844" s="87"/>
      <c r="C844" s="155"/>
      <c r="D844" s="215"/>
      <c r="E844" s="215"/>
      <c r="F844" s="215"/>
      <c r="G844" s="215"/>
      <c r="H844" s="215"/>
      <c r="I844" s="215"/>
      <c r="J844" s="215"/>
      <c r="K844" s="215"/>
      <c r="L844" s="215"/>
      <c r="M844" s="215"/>
      <c r="N844" s="215"/>
      <c r="O844" s="215"/>
      <c r="P844" s="215"/>
      <c r="Q844" s="215"/>
      <c r="R844" s="215"/>
      <c r="S844" s="215"/>
      <c r="T844" s="215"/>
      <c r="U844" s="215"/>
      <c r="V844" s="143"/>
      <c r="W844" s="143"/>
      <c r="X844" s="143"/>
      <c r="Y844" s="143"/>
      <c r="Z844" s="143"/>
      <c r="AA844" s="143"/>
      <c r="AC844" s="143"/>
      <c r="AD844" s="143"/>
      <c r="AE844" s="143"/>
      <c r="AF844" s="143"/>
      <c r="AG844" s="143"/>
      <c r="AH844" s="143"/>
      <c r="AI844" s="87"/>
      <c r="AJ844" s="100"/>
      <c r="AL844" s="215"/>
      <c r="AM844" s="215"/>
      <c r="AN844" s="215"/>
      <c r="AO844" s="215"/>
      <c r="AP844" s="215"/>
      <c r="AQ844" s="215"/>
      <c r="AR844" s="215"/>
      <c r="AS844" s="215"/>
      <c r="AT844" s="215"/>
      <c r="AU844" s="215"/>
      <c r="AV844" s="215"/>
      <c r="AW844" s="215"/>
      <c r="AX844" s="215"/>
      <c r="AY844" s="215"/>
      <c r="AZ844" s="215"/>
      <c r="BA844" s="215"/>
      <c r="BB844" s="215"/>
      <c r="BC844" s="215"/>
      <c r="BD844" s="143"/>
      <c r="BE844" s="143"/>
      <c r="BF844" s="143"/>
      <c r="BG844" s="143"/>
      <c r="BH844" s="143"/>
      <c r="BI844" s="143"/>
      <c r="BK844" s="143"/>
      <c r="BL844" s="143"/>
      <c r="BM844" s="143"/>
      <c r="BN844" s="143"/>
      <c r="BO844" s="143"/>
      <c r="BP844" s="143"/>
      <c r="BQ844" s="143"/>
      <c r="BT844" s="542"/>
      <c r="BU844" s="542"/>
      <c r="BV844" s="542"/>
      <c r="BW844" s="542"/>
    </row>
    <row r="845" spans="1:53" ht="15" customHeight="1">
      <c r="A845" s="87">
        <v>20</v>
      </c>
      <c r="B845" s="134" t="s">
        <v>265</v>
      </c>
      <c r="C845" s="130" t="s">
        <v>1151</v>
      </c>
      <c r="D845" s="138"/>
      <c r="E845" s="138"/>
      <c r="F845" s="138"/>
      <c r="G845" s="138"/>
      <c r="H845" s="138"/>
      <c r="I845" s="138"/>
      <c r="J845" s="138"/>
      <c r="K845" s="138"/>
      <c r="L845" s="138"/>
      <c r="M845" s="138"/>
      <c r="N845" s="138"/>
      <c r="O845" s="138"/>
      <c r="P845" s="138"/>
      <c r="Q845" s="138"/>
      <c r="R845" s="138"/>
      <c r="S845" s="138"/>
      <c r="AI845" s="87">
        <f>A845</f>
        <v>20</v>
      </c>
      <c r="AJ845" s="100" t="str">
        <f>B845</f>
        <v>.</v>
      </c>
      <c r="AK845" s="130" t="s">
        <v>1152</v>
      </c>
      <c r="AL845" s="138"/>
      <c r="AM845" s="138"/>
      <c r="AN845" s="138"/>
      <c r="AO845" s="138"/>
      <c r="AP845" s="138"/>
      <c r="AQ845" s="138"/>
      <c r="AR845" s="138"/>
      <c r="AS845" s="138"/>
      <c r="AT845" s="138"/>
      <c r="AU845" s="138"/>
      <c r="AV845" s="138"/>
      <c r="AW845" s="138"/>
      <c r="AX845" s="138"/>
      <c r="AY845" s="138"/>
      <c r="AZ845" s="138"/>
      <c r="BA845" s="138"/>
    </row>
    <row r="846" spans="1:69" ht="33" customHeight="1">
      <c r="A846" s="87">
        <f>IF(B846&lt;&gt;"",COUNTIF($B$8:B846,"."),"")</f>
      </c>
      <c r="C846" s="226" t="s">
        <v>1153</v>
      </c>
      <c r="D846" s="226"/>
      <c r="E846" s="226"/>
      <c r="F846" s="226"/>
      <c r="G846" s="226"/>
      <c r="H846" s="226"/>
      <c r="I846" s="226"/>
      <c r="J846" s="226"/>
      <c r="K846" s="226"/>
      <c r="L846" s="226"/>
      <c r="M846" s="226"/>
      <c r="N846" s="226"/>
      <c r="O846" s="226"/>
      <c r="P846" s="226"/>
      <c r="Q846" s="226"/>
      <c r="R846" s="226"/>
      <c r="S846" s="226"/>
      <c r="T846" s="226"/>
      <c r="U846" s="226"/>
      <c r="V846" s="226"/>
      <c r="W846" s="226"/>
      <c r="X846" s="226"/>
      <c r="Y846" s="226"/>
      <c r="Z846" s="226"/>
      <c r="AA846" s="226"/>
      <c r="AB846" s="226"/>
      <c r="AC846" s="226"/>
      <c r="AD846" s="226"/>
      <c r="AE846" s="226"/>
      <c r="AF846" s="226"/>
      <c r="AG846" s="226"/>
      <c r="AH846" s="226"/>
      <c r="AI846" s="87"/>
      <c r="AJ846" s="100"/>
      <c r="AK846" s="226" t="s">
        <v>1154</v>
      </c>
      <c r="AL846" s="226"/>
      <c r="AM846" s="226"/>
      <c r="AN846" s="226"/>
      <c r="AO846" s="226"/>
      <c r="AP846" s="226"/>
      <c r="AQ846" s="226"/>
      <c r="AR846" s="226"/>
      <c r="AS846" s="226"/>
      <c r="AT846" s="226"/>
      <c r="AU846" s="226"/>
      <c r="AV846" s="226"/>
      <c r="AW846" s="226"/>
      <c r="AX846" s="226"/>
      <c r="AY846" s="226"/>
      <c r="AZ846" s="226"/>
      <c r="BA846" s="226"/>
      <c r="BB846" s="226"/>
      <c r="BC846" s="226"/>
      <c r="BD846" s="226"/>
      <c r="BE846" s="226"/>
      <c r="BF846" s="226"/>
      <c r="BG846" s="226"/>
      <c r="BH846" s="226"/>
      <c r="BI846" s="226"/>
      <c r="BJ846" s="226"/>
      <c r="BK846" s="226"/>
      <c r="BL846" s="226"/>
      <c r="BM846" s="226"/>
      <c r="BN846" s="226"/>
      <c r="BO846" s="226"/>
      <c r="BP846" s="226"/>
      <c r="BQ846" s="227"/>
    </row>
    <row r="847" spans="1:69" ht="13.5" hidden="1">
      <c r="A847" s="87"/>
      <c r="C847" s="227"/>
      <c r="D847" s="227"/>
      <c r="E847" s="227"/>
      <c r="F847" s="227"/>
      <c r="G847" s="227"/>
      <c r="H847" s="227"/>
      <c r="I847" s="227"/>
      <c r="J847" s="227"/>
      <c r="K847" s="227"/>
      <c r="L847" s="227"/>
      <c r="M847" s="227"/>
      <c r="N847" s="227"/>
      <c r="O847" s="227"/>
      <c r="P847" s="227"/>
      <c r="Q847" s="227"/>
      <c r="R847" s="227"/>
      <c r="S847" s="227"/>
      <c r="T847" s="227"/>
      <c r="U847" s="227"/>
      <c r="V847" s="227"/>
      <c r="W847" s="227"/>
      <c r="X847" s="227"/>
      <c r="Y847" s="227"/>
      <c r="Z847" s="227"/>
      <c r="AA847" s="227"/>
      <c r="AB847" s="227"/>
      <c r="AC847" s="227"/>
      <c r="AD847" s="227"/>
      <c r="AE847" s="227"/>
      <c r="AF847" s="227"/>
      <c r="AG847" s="227"/>
      <c r="AH847" s="227"/>
      <c r="AI847" s="87"/>
      <c r="AJ847" s="100"/>
      <c r="AK847" s="227"/>
      <c r="AL847" s="227"/>
      <c r="AM847" s="227"/>
      <c r="AN847" s="227"/>
      <c r="AO847" s="227"/>
      <c r="AP847" s="227"/>
      <c r="AQ847" s="227"/>
      <c r="AR847" s="227"/>
      <c r="AS847" s="227"/>
      <c r="AT847" s="227"/>
      <c r="AU847" s="227"/>
      <c r="AV847" s="227"/>
      <c r="AW847" s="227"/>
      <c r="AX847" s="227"/>
      <c r="AY847" s="227"/>
      <c r="AZ847" s="227"/>
      <c r="BA847" s="227"/>
      <c r="BB847" s="227"/>
      <c r="BC847" s="227"/>
      <c r="BD847" s="227"/>
      <c r="BE847" s="227"/>
      <c r="BF847" s="227"/>
      <c r="BG847" s="227"/>
      <c r="BH847" s="227"/>
      <c r="BI847" s="227"/>
      <c r="BJ847" s="227"/>
      <c r="BK847" s="227"/>
      <c r="BL847" s="227"/>
      <c r="BM847" s="227"/>
      <c r="BN847" s="227"/>
      <c r="BO847" s="227"/>
      <c r="BP847" s="227"/>
      <c r="BQ847" s="227"/>
    </row>
    <row r="848" spans="1:69" ht="33" customHeight="1" hidden="1">
      <c r="A848" s="87">
        <v>22</v>
      </c>
      <c r="B848" s="134" t="s">
        <v>265</v>
      </c>
      <c r="C848" s="130" t="s">
        <v>1155</v>
      </c>
      <c r="D848" s="227"/>
      <c r="E848" s="227"/>
      <c r="F848" s="227"/>
      <c r="G848" s="227"/>
      <c r="H848" s="227"/>
      <c r="I848" s="227"/>
      <c r="J848" s="227"/>
      <c r="K848" s="227"/>
      <c r="L848" s="227"/>
      <c r="M848" s="227"/>
      <c r="N848" s="227"/>
      <c r="O848" s="227"/>
      <c r="P848" s="227"/>
      <c r="Q848" s="227"/>
      <c r="R848" s="227"/>
      <c r="S848" s="227"/>
      <c r="T848" s="227"/>
      <c r="U848" s="227"/>
      <c r="V848" s="227"/>
      <c r="W848" s="227"/>
      <c r="X848" s="227"/>
      <c r="Y848" s="227"/>
      <c r="Z848" s="227"/>
      <c r="AA848" s="227"/>
      <c r="AB848" s="227"/>
      <c r="AC848" s="227"/>
      <c r="AD848" s="227"/>
      <c r="AE848" s="227"/>
      <c r="AF848" s="227"/>
      <c r="AG848" s="227"/>
      <c r="AH848" s="227"/>
      <c r="AI848" s="87"/>
      <c r="AJ848" s="100"/>
      <c r="AK848" s="227"/>
      <c r="AL848" s="227"/>
      <c r="AM848" s="227"/>
      <c r="AN848" s="227"/>
      <c r="AO848" s="227"/>
      <c r="AP848" s="227"/>
      <c r="AQ848" s="227"/>
      <c r="AR848" s="227"/>
      <c r="AS848" s="227"/>
      <c r="AT848" s="227"/>
      <c r="AU848" s="227"/>
      <c r="AV848" s="227"/>
      <c r="AW848" s="227"/>
      <c r="AX848" s="227"/>
      <c r="AY848" s="227"/>
      <c r="AZ848" s="227"/>
      <c r="BA848" s="227"/>
      <c r="BB848" s="227"/>
      <c r="BC848" s="227"/>
      <c r="BD848" s="227"/>
      <c r="BE848" s="227"/>
      <c r="BF848" s="227"/>
      <c r="BG848" s="227"/>
      <c r="BH848" s="227"/>
      <c r="BI848" s="227"/>
      <c r="BJ848" s="227"/>
      <c r="BK848" s="227"/>
      <c r="BL848" s="227"/>
      <c r="BM848" s="227"/>
      <c r="BN848" s="227"/>
      <c r="BO848" s="227"/>
      <c r="BP848" s="227"/>
      <c r="BQ848" s="227"/>
    </row>
    <row r="849" spans="1:69" ht="62.25" customHeight="1" hidden="1">
      <c r="A849" s="87"/>
      <c r="C849" s="556" t="s">
        <v>1156</v>
      </c>
      <c r="D849" s="226"/>
      <c r="E849" s="226"/>
      <c r="F849" s="226"/>
      <c r="G849" s="226"/>
      <c r="H849" s="226"/>
      <c r="I849" s="226"/>
      <c r="J849" s="226"/>
      <c r="K849" s="226"/>
      <c r="L849" s="226"/>
      <c r="M849" s="226"/>
      <c r="N849" s="226"/>
      <c r="O849" s="226"/>
      <c r="P849" s="226"/>
      <c r="Q849" s="226"/>
      <c r="R849" s="226"/>
      <c r="S849" s="226"/>
      <c r="T849" s="226"/>
      <c r="U849" s="226"/>
      <c r="V849" s="226"/>
      <c r="W849" s="226"/>
      <c r="X849" s="226"/>
      <c r="Y849" s="226"/>
      <c r="Z849" s="226"/>
      <c r="AA849" s="226"/>
      <c r="AB849" s="226"/>
      <c r="AC849" s="226"/>
      <c r="AD849" s="226"/>
      <c r="AE849" s="226"/>
      <c r="AF849" s="226"/>
      <c r="AG849" s="226"/>
      <c r="AH849" s="226"/>
      <c r="AI849" s="87"/>
      <c r="AJ849" s="100"/>
      <c r="AK849" s="227"/>
      <c r="AL849" s="227"/>
      <c r="AM849" s="227"/>
      <c r="AN849" s="227"/>
      <c r="AO849" s="227"/>
      <c r="AP849" s="227"/>
      <c r="AQ849" s="227"/>
      <c r="AR849" s="227"/>
      <c r="AS849" s="227"/>
      <c r="AT849" s="227"/>
      <c r="AU849" s="227"/>
      <c r="AV849" s="227"/>
      <c r="AW849" s="227"/>
      <c r="AX849" s="227"/>
      <c r="AY849" s="227"/>
      <c r="AZ849" s="227"/>
      <c r="BA849" s="227"/>
      <c r="BB849" s="227"/>
      <c r="BC849" s="227"/>
      <c r="BD849" s="227"/>
      <c r="BE849" s="227"/>
      <c r="BF849" s="227"/>
      <c r="BG849" s="227"/>
      <c r="BH849" s="227"/>
      <c r="BI849" s="227"/>
      <c r="BJ849" s="227"/>
      <c r="BK849" s="227"/>
      <c r="BL849" s="227"/>
      <c r="BM849" s="227"/>
      <c r="BN849" s="227"/>
      <c r="BO849" s="227"/>
      <c r="BP849" s="227"/>
      <c r="BQ849" s="227"/>
    </row>
    <row r="850" spans="1:69" ht="85.5" customHeight="1" hidden="1">
      <c r="A850" s="87"/>
      <c r="C850" s="556" t="s">
        <v>1157</v>
      </c>
      <c r="D850" s="226"/>
      <c r="E850" s="226"/>
      <c r="F850" s="226"/>
      <c r="G850" s="226"/>
      <c r="H850" s="226"/>
      <c r="I850" s="226"/>
      <c r="J850" s="226"/>
      <c r="K850" s="226"/>
      <c r="L850" s="226"/>
      <c r="M850" s="226"/>
      <c r="N850" s="226"/>
      <c r="O850" s="226"/>
      <c r="P850" s="226"/>
      <c r="Q850" s="226"/>
      <c r="R850" s="226"/>
      <c r="S850" s="226"/>
      <c r="T850" s="226"/>
      <c r="U850" s="226"/>
      <c r="V850" s="226"/>
      <c r="W850" s="226"/>
      <c r="X850" s="226"/>
      <c r="Y850" s="226"/>
      <c r="Z850" s="226"/>
      <c r="AA850" s="226"/>
      <c r="AB850" s="226"/>
      <c r="AC850" s="226"/>
      <c r="AD850" s="226"/>
      <c r="AE850" s="226"/>
      <c r="AF850" s="226"/>
      <c r="AG850" s="226"/>
      <c r="AH850" s="226"/>
      <c r="AI850" s="87"/>
      <c r="AJ850" s="100"/>
      <c r="AK850" s="227"/>
      <c r="AL850" s="227"/>
      <c r="AM850" s="227"/>
      <c r="AN850" s="227"/>
      <c r="AO850" s="227"/>
      <c r="AP850" s="227"/>
      <c r="AQ850" s="227"/>
      <c r="AR850" s="227"/>
      <c r="AS850" s="227"/>
      <c r="AT850" s="227"/>
      <c r="AU850" s="227"/>
      <c r="AV850" s="227"/>
      <c r="AW850" s="227"/>
      <c r="AX850" s="227"/>
      <c r="AY850" s="227"/>
      <c r="AZ850" s="227"/>
      <c r="BA850" s="227"/>
      <c r="BB850" s="227"/>
      <c r="BC850" s="227"/>
      <c r="BD850" s="227"/>
      <c r="BE850" s="227"/>
      <c r="BF850" s="227"/>
      <c r="BG850" s="227"/>
      <c r="BH850" s="227"/>
      <c r="BI850" s="227"/>
      <c r="BJ850" s="227"/>
      <c r="BK850" s="227"/>
      <c r="BL850" s="227"/>
      <c r="BM850" s="227"/>
      <c r="BN850" s="227"/>
      <c r="BO850" s="227"/>
      <c r="BP850" s="227"/>
      <c r="BQ850" s="227"/>
    </row>
    <row r="851" spans="1:72" ht="45.75" customHeight="1" hidden="1">
      <c r="A851" s="87"/>
      <c r="C851" s="556" t="s">
        <v>1158</v>
      </c>
      <c r="D851" s="226"/>
      <c r="E851" s="226"/>
      <c r="F851" s="226"/>
      <c r="G851" s="226"/>
      <c r="H851" s="226"/>
      <c r="I851" s="226"/>
      <c r="J851" s="226"/>
      <c r="K851" s="226"/>
      <c r="L851" s="226"/>
      <c r="M851" s="226"/>
      <c r="N851" s="226"/>
      <c r="O851" s="226"/>
      <c r="P851" s="226"/>
      <c r="Q851" s="226"/>
      <c r="R851" s="226"/>
      <c r="S851" s="226"/>
      <c r="T851" s="226"/>
      <c r="U851" s="226"/>
      <c r="V851" s="226"/>
      <c r="W851" s="226"/>
      <c r="X851" s="226"/>
      <c r="Y851" s="226"/>
      <c r="Z851" s="226"/>
      <c r="AA851" s="226"/>
      <c r="AB851" s="226"/>
      <c r="AC851" s="226"/>
      <c r="AD851" s="226"/>
      <c r="AE851" s="226"/>
      <c r="AF851" s="226"/>
      <c r="AG851" s="226"/>
      <c r="AH851" s="226"/>
      <c r="AI851" s="87"/>
      <c r="AJ851" s="100"/>
      <c r="AK851" s="227"/>
      <c r="AL851" s="227"/>
      <c r="AM851" s="227"/>
      <c r="AN851" s="227"/>
      <c r="AO851" s="227"/>
      <c r="AP851" s="227"/>
      <c r="AQ851" s="227"/>
      <c r="AR851" s="227"/>
      <c r="AS851" s="227"/>
      <c r="AT851" s="227"/>
      <c r="AU851" s="227"/>
      <c r="AV851" s="227"/>
      <c r="AW851" s="227"/>
      <c r="AX851" s="227"/>
      <c r="AY851" s="227"/>
      <c r="AZ851" s="227"/>
      <c r="BA851" s="227"/>
      <c r="BB851" s="227"/>
      <c r="BC851" s="227"/>
      <c r="BD851" s="227"/>
      <c r="BE851" s="227"/>
      <c r="BF851" s="227"/>
      <c r="BG851" s="227"/>
      <c r="BH851" s="227"/>
      <c r="BI851" s="227"/>
      <c r="BJ851" s="227"/>
      <c r="BK851" s="227"/>
      <c r="BL851" s="227"/>
      <c r="BM851" s="227"/>
      <c r="BN851" s="227"/>
      <c r="BO851" s="227"/>
      <c r="BP851" s="227"/>
      <c r="BQ851" s="227"/>
      <c r="BT851" s="136"/>
    </row>
    <row r="852" spans="1:75" s="162" customFormat="1" ht="15" customHeight="1" hidden="1">
      <c r="A852" s="87">
        <f>IF(B852&lt;&gt;"",COUNTIF($B$8:B852,"."),"")</f>
      </c>
      <c r="B852" s="134"/>
      <c r="C852" s="226"/>
      <c r="D852" s="226"/>
      <c r="E852" s="226"/>
      <c r="F852" s="226"/>
      <c r="G852" s="226"/>
      <c r="H852" s="226"/>
      <c r="I852" s="226"/>
      <c r="J852" s="226"/>
      <c r="K852" s="226"/>
      <c r="L852" s="226"/>
      <c r="M852" s="226"/>
      <c r="N852" s="226"/>
      <c r="O852" s="226"/>
      <c r="P852" s="226"/>
      <c r="Q852" s="226"/>
      <c r="R852" s="226"/>
      <c r="S852" s="226"/>
      <c r="T852" s="226"/>
      <c r="U852" s="226"/>
      <c r="V852" s="226"/>
      <c r="W852" s="226"/>
      <c r="X852" s="226"/>
      <c r="Y852" s="226"/>
      <c r="Z852" s="226"/>
      <c r="AA852" s="226"/>
      <c r="AB852" s="226"/>
      <c r="AC852" s="226"/>
      <c r="AD852" s="226"/>
      <c r="AE852" s="226"/>
      <c r="AF852" s="226"/>
      <c r="AG852" s="226"/>
      <c r="AH852" s="226"/>
      <c r="AI852" s="87"/>
      <c r="AJ852" s="100"/>
      <c r="AK852" s="168"/>
      <c r="AL852" s="168"/>
      <c r="AM852" s="168"/>
      <c r="AN852" s="168"/>
      <c r="AO852" s="168"/>
      <c r="AP852" s="168"/>
      <c r="AQ852" s="168"/>
      <c r="AR852" s="168"/>
      <c r="AS852" s="168"/>
      <c r="AT852" s="168"/>
      <c r="AU852" s="168"/>
      <c r="AV852" s="168"/>
      <c r="AW852" s="168"/>
      <c r="AX852" s="168"/>
      <c r="AY852" s="168"/>
      <c r="AZ852" s="168"/>
      <c r="BA852" s="168"/>
      <c r="BB852" s="168"/>
      <c r="BC852" s="168"/>
      <c r="BD852" s="168"/>
      <c r="BE852" s="168"/>
      <c r="BF852" s="168"/>
      <c r="BG852" s="168"/>
      <c r="BH852" s="168"/>
      <c r="BI852" s="168"/>
      <c r="BJ852" s="168"/>
      <c r="BK852" s="168"/>
      <c r="BL852" s="168"/>
      <c r="BM852" s="168"/>
      <c r="BN852" s="168"/>
      <c r="BO852" s="168"/>
      <c r="BP852" s="168"/>
      <c r="BQ852" s="137"/>
      <c r="BR852" s="101"/>
      <c r="BS852" s="101"/>
      <c r="BT852" s="137"/>
      <c r="BU852" s="137"/>
      <c r="BV852" s="137"/>
      <c r="BW852" s="137"/>
    </row>
    <row r="853" spans="1:53" ht="15" customHeight="1" hidden="1" outlineLevel="1">
      <c r="A853" s="87"/>
      <c r="B853" s="134" t="s">
        <v>265</v>
      </c>
      <c r="C853" s="130" t="s">
        <v>1159</v>
      </c>
      <c r="D853" s="138"/>
      <c r="E853" s="138"/>
      <c r="F853" s="138"/>
      <c r="G853" s="138"/>
      <c r="H853" s="138"/>
      <c r="I853" s="138"/>
      <c r="J853" s="138"/>
      <c r="K853" s="138"/>
      <c r="L853" s="138"/>
      <c r="M853" s="138"/>
      <c r="N853" s="138"/>
      <c r="O853" s="138"/>
      <c r="P853" s="138"/>
      <c r="Q853" s="138"/>
      <c r="R853" s="138"/>
      <c r="S853" s="138"/>
      <c r="AI853" s="87">
        <f>A853</f>
        <v>0</v>
      </c>
      <c r="AJ853" s="100" t="str">
        <f>B853</f>
        <v>.</v>
      </c>
      <c r="AK853" s="130" t="s">
        <v>1160</v>
      </c>
      <c r="AL853" s="138"/>
      <c r="AM853" s="138"/>
      <c r="AN853" s="138"/>
      <c r="AO853" s="138"/>
      <c r="AP853" s="138"/>
      <c r="AQ853" s="138"/>
      <c r="AR853" s="138"/>
      <c r="AS853" s="138"/>
      <c r="AT853" s="138"/>
      <c r="AU853" s="138"/>
      <c r="AV853" s="138"/>
      <c r="AW853" s="138"/>
      <c r="AX853" s="138"/>
      <c r="AY853" s="138"/>
      <c r="AZ853" s="138"/>
      <c r="BA853" s="138"/>
    </row>
    <row r="854" spans="1:69" ht="23.25" customHeight="1" hidden="1" outlineLevel="1">
      <c r="A854" s="87">
        <f>IF(B854&lt;&gt;"",COUNTIF($B$8:B854,"."),"")</f>
      </c>
      <c r="C854" s="138" t="s">
        <v>1161</v>
      </c>
      <c r="D854" s="227"/>
      <c r="E854" s="227"/>
      <c r="F854" s="227"/>
      <c r="G854" s="227"/>
      <c r="H854" s="227"/>
      <c r="I854" s="227"/>
      <c r="J854" s="227"/>
      <c r="K854" s="227"/>
      <c r="L854" s="227"/>
      <c r="M854" s="227"/>
      <c r="N854" s="227"/>
      <c r="O854" s="227"/>
      <c r="P854" s="227"/>
      <c r="Q854" s="227"/>
      <c r="R854" s="227"/>
      <c r="S854" s="227"/>
      <c r="T854" s="227"/>
      <c r="U854" s="227"/>
      <c r="V854" s="227"/>
      <c r="W854" s="227"/>
      <c r="X854" s="227"/>
      <c r="Y854" s="227"/>
      <c r="Z854" s="227"/>
      <c r="AA854" s="227"/>
      <c r="AB854" s="227"/>
      <c r="AC854" s="227"/>
      <c r="AD854" s="227"/>
      <c r="AE854" s="227"/>
      <c r="AF854" s="227"/>
      <c r="AG854" s="227"/>
      <c r="AH854" s="227"/>
      <c r="AI854" s="87"/>
      <c r="AJ854" s="100"/>
      <c r="AK854" s="138" t="s">
        <v>1162</v>
      </c>
      <c r="AL854" s="138"/>
      <c r="AM854" s="138"/>
      <c r="AN854" s="138"/>
      <c r="AO854" s="138"/>
      <c r="AP854" s="138"/>
      <c r="AQ854" s="138"/>
      <c r="AR854" s="138"/>
      <c r="AS854" s="138"/>
      <c r="AT854" s="138"/>
      <c r="AU854" s="138"/>
      <c r="AV854" s="138"/>
      <c r="AW854" s="138"/>
      <c r="AX854" s="138"/>
      <c r="AY854" s="138"/>
      <c r="AZ854" s="138"/>
      <c r="BA854" s="138"/>
      <c r="BB854" s="138"/>
      <c r="BC854" s="138"/>
      <c r="BD854" s="138"/>
      <c r="BE854" s="138"/>
      <c r="BF854" s="138"/>
      <c r="BG854" s="138"/>
      <c r="BH854" s="138"/>
      <c r="BI854" s="138"/>
      <c r="BJ854" s="138"/>
      <c r="BK854" s="138"/>
      <c r="BL854" s="138"/>
      <c r="BM854" s="138"/>
      <c r="BN854" s="138"/>
      <c r="BO854" s="138"/>
      <c r="BP854" s="138"/>
      <c r="BQ854" s="227"/>
    </row>
    <row r="855" spans="1:75" s="410" customFormat="1" ht="39" customHeight="1" hidden="1" outlineLevel="1">
      <c r="A855" s="87">
        <f>IF(B855&lt;&gt;"",COUNTIF($B$8:B855,"."),"")</f>
      </c>
      <c r="B855" s="450"/>
      <c r="C855" s="557" t="s">
        <v>1163</v>
      </c>
      <c r="D855" s="557"/>
      <c r="E855" s="557"/>
      <c r="F855" s="557"/>
      <c r="G855" s="557"/>
      <c r="H855" s="557"/>
      <c r="I855" s="557"/>
      <c r="J855" s="557"/>
      <c r="K855" s="557"/>
      <c r="L855" s="557"/>
      <c r="M855" s="557"/>
      <c r="O855" s="558" t="s">
        <v>1164</v>
      </c>
      <c r="P855" s="558"/>
      <c r="Q855" s="558"/>
      <c r="R855" s="558"/>
      <c r="S855" s="558"/>
      <c r="T855" s="558"/>
      <c r="V855" s="559" t="str">
        <f>V767</f>
        <v>Quý 2 năm 2013(VND)</v>
      </c>
      <c r="W855" s="559"/>
      <c r="X855" s="559"/>
      <c r="Y855" s="559"/>
      <c r="Z855" s="559"/>
      <c r="AA855" s="559"/>
      <c r="AB855" s="560"/>
      <c r="AC855" s="559" t="str">
        <f>AC767</f>
        <v>Quý 2 năm 2012 (VND)</v>
      </c>
      <c r="AD855" s="559"/>
      <c r="AE855" s="559"/>
      <c r="AF855" s="559"/>
      <c r="AG855" s="559"/>
      <c r="AH855" s="559"/>
      <c r="AI855" s="87"/>
      <c r="AJ855" s="100"/>
      <c r="AK855" s="557" t="s">
        <v>1165</v>
      </c>
      <c r="AL855" s="557"/>
      <c r="AM855" s="557"/>
      <c r="AN855" s="557"/>
      <c r="AO855" s="557"/>
      <c r="AP855" s="557"/>
      <c r="AQ855" s="557"/>
      <c r="AR855" s="557"/>
      <c r="AS855" s="557"/>
      <c r="AT855" s="557"/>
      <c r="AU855" s="557"/>
      <c r="AW855" s="559" t="s">
        <v>1166</v>
      </c>
      <c r="AX855" s="559"/>
      <c r="AY855" s="559"/>
      <c r="AZ855" s="559"/>
      <c r="BA855" s="559"/>
      <c r="BB855" s="559"/>
      <c r="BD855" s="561" t="str">
        <f>BD767</f>
        <v>Year 2008            VND</v>
      </c>
      <c r="BE855" s="562"/>
      <c r="BF855" s="562"/>
      <c r="BG855" s="562"/>
      <c r="BH855" s="562"/>
      <c r="BI855" s="562"/>
      <c r="BJ855" s="99"/>
      <c r="BK855" s="561" t="str">
        <f>BK767</f>
        <v>Year 2007            VND</v>
      </c>
      <c r="BL855" s="561"/>
      <c r="BM855" s="561"/>
      <c r="BN855" s="561"/>
      <c r="BO855" s="561"/>
      <c r="BP855" s="561"/>
      <c r="BQ855" s="563"/>
      <c r="BR855" s="564"/>
      <c r="BS855" s="564"/>
      <c r="BT855" s="565"/>
      <c r="BU855" s="565"/>
      <c r="BV855" s="565"/>
      <c r="BW855" s="565"/>
    </row>
    <row r="856" spans="1:54" ht="15" customHeight="1" hidden="1" outlineLevel="1">
      <c r="A856" s="87">
        <f>IF(B856&lt;&gt;"",COUNTIF($B$8:B856,"."),"")</f>
      </c>
      <c r="C856" s="138" t="s">
        <v>1167</v>
      </c>
      <c r="D856" s="138"/>
      <c r="E856" s="138"/>
      <c r="F856" s="138"/>
      <c r="G856" s="138"/>
      <c r="H856" s="138"/>
      <c r="I856" s="138"/>
      <c r="J856" s="138"/>
      <c r="K856" s="138"/>
      <c r="L856" s="138"/>
      <c r="M856" s="138"/>
      <c r="O856" s="142"/>
      <c r="P856" s="142"/>
      <c r="Q856" s="142"/>
      <c r="R856" s="142"/>
      <c r="S856" s="142"/>
      <c r="T856" s="142"/>
      <c r="AI856" s="87"/>
      <c r="AJ856" s="100"/>
      <c r="AK856" s="138" t="s">
        <v>1168</v>
      </c>
      <c r="AL856" s="138"/>
      <c r="AM856" s="138"/>
      <c r="AN856" s="138"/>
      <c r="AO856" s="138"/>
      <c r="AP856" s="138"/>
      <c r="AQ856" s="138"/>
      <c r="AR856" s="138"/>
      <c r="AW856" s="136"/>
      <c r="AX856" s="136"/>
      <c r="AY856" s="136"/>
      <c r="AZ856" s="136"/>
      <c r="BA856" s="136"/>
      <c r="BB856" s="136"/>
    </row>
    <row r="857" spans="1:75" s="149" customFormat="1" ht="15" customHeight="1" hidden="1" outlineLevel="1">
      <c r="A857" s="186">
        <f>IF(B857&lt;&gt;"",COUNTIF($B$8:B857,"."),"")</f>
      </c>
      <c r="B857" s="187"/>
      <c r="C857" s="190"/>
      <c r="D857" s="190" t="s">
        <v>1169</v>
      </c>
      <c r="E857" s="566"/>
      <c r="F857" s="566"/>
      <c r="G857" s="566"/>
      <c r="H857" s="566"/>
      <c r="I857" s="566"/>
      <c r="J857" s="566"/>
      <c r="K857" s="566"/>
      <c r="L857" s="566"/>
      <c r="M857" s="566"/>
      <c r="O857" s="567"/>
      <c r="P857" s="567"/>
      <c r="Q857" s="567"/>
      <c r="R857" s="567"/>
      <c r="S857" s="567"/>
      <c r="T857" s="567"/>
      <c r="V857" s="567">
        <v>0</v>
      </c>
      <c r="W857" s="567"/>
      <c r="X857" s="567"/>
      <c r="Y857" s="567"/>
      <c r="Z857" s="567"/>
      <c r="AA857" s="567"/>
      <c r="AB857" s="568"/>
      <c r="AC857" s="567">
        <v>0</v>
      </c>
      <c r="AD857" s="567"/>
      <c r="AE857" s="567"/>
      <c r="AF857" s="567"/>
      <c r="AG857" s="567"/>
      <c r="AH857" s="567"/>
      <c r="AI857" s="186"/>
      <c r="AJ857" s="193"/>
      <c r="AK857" s="566"/>
      <c r="AL857" s="189" t="s">
        <v>1170</v>
      </c>
      <c r="AM857" s="566"/>
      <c r="AN857" s="566"/>
      <c r="AO857" s="566"/>
      <c r="AP857" s="566"/>
      <c r="AQ857" s="566"/>
      <c r="AR857" s="569"/>
      <c r="AW857" s="570"/>
      <c r="AX857" s="570"/>
      <c r="AY857" s="570"/>
      <c r="AZ857" s="570"/>
      <c r="BA857" s="570"/>
      <c r="BB857" s="570"/>
      <c r="BD857" s="570">
        <f>V857</f>
        <v>0</v>
      </c>
      <c r="BE857" s="570"/>
      <c r="BF857" s="570"/>
      <c r="BG857" s="570"/>
      <c r="BH857" s="570"/>
      <c r="BI857" s="570"/>
      <c r="BJ857" s="568"/>
      <c r="BK857" s="570">
        <f>AC857</f>
        <v>0</v>
      </c>
      <c r="BL857" s="570"/>
      <c r="BM857" s="570"/>
      <c r="BN857" s="570"/>
      <c r="BO857" s="570"/>
      <c r="BP857" s="570"/>
      <c r="BQ857" s="571"/>
      <c r="BR857" s="101"/>
      <c r="BS857" s="101"/>
      <c r="BT857" s="415"/>
      <c r="BU857" s="415"/>
      <c r="BV857" s="415"/>
      <c r="BW857" s="415"/>
    </row>
    <row r="858" spans="1:75" s="149" customFormat="1" ht="15" customHeight="1" hidden="1" outlineLevel="1">
      <c r="A858" s="186">
        <f>IF(B858&lt;&gt;"",COUNTIF($B$8:B858,"."),"")</f>
      </c>
      <c r="B858" s="187"/>
      <c r="C858" s="566"/>
      <c r="D858" s="189" t="s">
        <v>1171</v>
      </c>
      <c r="E858" s="566"/>
      <c r="F858" s="566"/>
      <c r="G858" s="566"/>
      <c r="H858" s="566"/>
      <c r="I858" s="566"/>
      <c r="J858" s="566"/>
      <c r="K858" s="566"/>
      <c r="L858" s="566"/>
      <c r="M858" s="566"/>
      <c r="O858" s="567"/>
      <c r="P858" s="567"/>
      <c r="Q858" s="567"/>
      <c r="R858" s="567"/>
      <c r="S858" s="567"/>
      <c r="T858" s="567"/>
      <c r="V858" s="567">
        <v>0</v>
      </c>
      <c r="W858" s="567"/>
      <c r="X858" s="567"/>
      <c r="Y858" s="567"/>
      <c r="Z858" s="567"/>
      <c r="AA858" s="567"/>
      <c r="AB858" s="568"/>
      <c r="AC858" s="567">
        <v>0</v>
      </c>
      <c r="AD858" s="567"/>
      <c r="AE858" s="567"/>
      <c r="AF858" s="567"/>
      <c r="AG858" s="567"/>
      <c r="AH858" s="567"/>
      <c r="AI858" s="186"/>
      <c r="AJ858" s="193"/>
      <c r="AK858" s="566"/>
      <c r="AL858" s="189" t="s">
        <v>1172</v>
      </c>
      <c r="AM858" s="566"/>
      <c r="AN858" s="566"/>
      <c r="AO858" s="566"/>
      <c r="AP858" s="566"/>
      <c r="AQ858" s="566"/>
      <c r="AR858" s="569"/>
      <c r="AW858" s="570"/>
      <c r="AX858" s="570"/>
      <c r="AY858" s="570"/>
      <c r="AZ858" s="570"/>
      <c r="BA858" s="570"/>
      <c r="BB858" s="570"/>
      <c r="BD858" s="570">
        <f>V858</f>
        <v>0</v>
      </c>
      <c r="BE858" s="570"/>
      <c r="BF858" s="570"/>
      <c r="BG858" s="570"/>
      <c r="BH858" s="570"/>
      <c r="BI858" s="570"/>
      <c r="BJ858" s="568"/>
      <c r="BK858" s="570">
        <f>AC858</f>
        <v>0</v>
      </c>
      <c r="BL858" s="570"/>
      <c r="BM858" s="570"/>
      <c r="BN858" s="570"/>
      <c r="BO858" s="570"/>
      <c r="BP858" s="570"/>
      <c r="BQ858" s="571"/>
      <c r="BR858" s="101"/>
      <c r="BS858" s="101"/>
      <c r="BT858" s="199"/>
      <c r="BU858" s="199"/>
      <c r="BV858" s="199"/>
      <c r="BW858" s="199"/>
    </row>
    <row r="859" spans="1:54" ht="15" customHeight="1" hidden="1" outlineLevel="1">
      <c r="A859" s="87">
        <f>IF(B859&lt;&gt;"",COUNTIF($B$8:B859,"."),"")</f>
      </c>
      <c r="C859" s="138" t="s">
        <v>1173</v>
      </c>
      <c r="D859" s="138"/>
      <c r="E859" s="138"/>
      <c r="F859" s="138"/>
      <c r="G859" s="138"/>
      <c r="H859" s="138"/>
      <c r="I859" s="138"/>
      <c r="J859" s="138"/>
      <c r="K859" s="138"/>
      <c r="L859" s="138"/>
      <c r="M859" s="138"/>
      <c r="O859" s="142"/>
      <c r="P859" s="142"/>
      <c r="Q859" s="142"/>
      <c r="R859" s="142"/>
      <c r="S859" s="142"/>
      <c r="T859" s="142"/>
      <c r="V859" s="142"/>
      <c r="W859" s="142"/>
      <c r="X859" s="142"/>
      <c r="Y859" s="142"/>
      <c r="Z859" s="142"/>
      <c r="AA859" s="142"/>
      <c r="AC859" s="142"/>
      <c r="AD859" s="142"/>
      <c r="AE859" s="142"/>
      <c r="AF859" s="142"/>
      <c r="AG859" s="142"/>
      <c r="AH859" s="142"/>
      <c r="AI859" s="87"/>
      <c r="AJ859" s="100"/>
      <c r="AK859" s="138" t="s">
        <v>1174</v>
      </c>
      <c r="AL859" s="138"/>
      <c r="AM859" s="138"/>
      <c r="AN859" s="138"/>
      <c r="AO859" s="138"/>
      <c r="AP859" s="138"/>
      <c r="AQ859" s="138"/>
      <c r="AR859" s="138"/>
      <c r="AW859" s="136"/>
      <c r="AX859" s="136"/>
      <c r="AY859" s="136"/>
      <c r="AZ859" s="136"/>
      <c r="BA859" s="136"/>
      <c r="BB859" s="136"/>
    </row>
    <row r="860" spans="1:75" s="149" customFormat="1" ht="15" customHeight="1" hidden="1" outlineLevel="1">
      <c r="A860" s="186">
        <f>IF(B860&lt;&gt;"",COUNTIF($B$8:B860,"."),"")</f>
      </c>
      <c r="B860" s="187"/>
      <c r="C860" s="190"/>
      <c r="D860" s="190" t="s">
        <v>1169</v>
      </c>
      <c r="E860" s="566"/>
      <c r="F860" s="566"/>
      <c r="G860" s="566"/>
      <c r="H860" s="566"/>
      <c r="I860" s="566"/>
      <c r="J860" s="566"/>
      <c r="K860" s="566"/>
      <c r="L860" s="566"/>
      <c r="M860" s="566"/>
      <c r="O860" s="567"/>
      <c r="P860" s="567"/>
      <c r="Q860" s="567"/>
      <c r="R860" s="567"/>
      <c r="S860" s="567"/>
      <c r="T860" s="567"/>
      <c r="V860" s="567">
        <v>0</v>
      </c>
      <c r="W860" s="567"/>
      <c r="X860" s="567"/>
      <c r="Y860" s="567"/>
      <c r="Z860" s="567"/>
      <c r="AA860" s="567"/>
      <c r="AB860" s="568"/>
      <c r="AC860" s="567">
        <v>0</v>
      </c>
      <c r="AD860" s="567"/>
      <c r="AE860" s="567"/>
      <c r="AF860" s="567"/>
      <c r="AG860" s="567"/>
      <c r="AH860" s="567"/>
      <c r="AI860" s="186"/>
      <c r="AJ860" s="193"/>
      <c r="AK860" s="566"/>
      <c r="AL860" s="190" t="s">
        <v>1170</v>
      </c>
      <c r="AM860" s="566"/>
      <c r="AN860" s="566"/>
      <c r="AO860" s="566"/>
      <c r="AP860" s="566"/>
      <c r="AQ860" s="566"/>
      <c r="AR860" s="569"/>
      <c r="AW860" s="570"/>
      <c r="AX860" s="570"/>
      <c r="AY860" s="570"/>
      <c r="AZ860" s="570"/>
      <c r="BA860" s="570"/>
      <c r="BB860" s="570"/>
      <c r="BD860" s="570">
        <f>V860</f>
        <v>0</v>
      </c>
      <c r="BE860" s="570"/>
      <c r="BF860" s="570"/>
      <c r="BG860" s="570"/>
      <c r="BH860" s="570"/>
      <c r="BI860" s="570"/>
      <c r="BJ860" s="568"/>
      <c r="BK860" s="570">
        <f>AC860</f>
        <v>0</v>
      </c>
      <c r="BL860" s="570"/>
      <c r="BM860" s="570"/>
      <c r="BN860" s="570"/>
      <c r="BO860" s="570"/>
      <c r="BP860" s="570"/>
      <c r="BQ860" s="571"/>
      <c r="BR860" s="101"/>
      <c r="BS860" s="101"/>
      <c r="BT860" s="415"/>
      <c r="BU860" s="415"/>
      <c r="BV860" s="415"/>
      <c r="BW860" s="415"/>
    </row>
    <row r="861" spans="1:75" s="149" customFormat="1" ht="15" customHeight="1" hidden="1" outlineLevel="1">
      <c r="A861" s="186">
        <f>IF(B861&lt;&gt;"",COUNTIF($B$8:B861,"."),"")</f>
      </c>
      <c r="B861" s="187"/>
      <c r="C861" s="566"/>
      <c r="D861" s="189" t="s">
        <v>1171</v>
      </c>
      <c r="E861" s="566"/>
      <c r="F861" s="566"/>
      <c r="G861" s="566"/>
      <c r="H861" s="566"/>
      <c r="I861" s="566"/>
      <c r="J861" s="566"/>
      <c r="K861" s="566"/>
      <c r="L861" s="566"/>
      <c r="M861" s="566"/>
      <c r="O861" s="567"/>
      <c r="P861" s="567"/>
      <c r="Q861" s="567"/>
      <c r="R861" s="567"/>
      <c r="S861" s="567"/>
      <c r="T861" s="567"/>
      <c r="V861" s="567">
        <v>0</v>
      </c>
      <c r="W861" s="567"/>
      <c r="X861" s="567"/>
      <c r="Y861" s="567"/>
      <c r="Z861" s="567"/>
      <c r="AA861" s="567"/>
      <c r="AB861" s="568"/>
      <c r="AC861" s="567">
        <v>0</v>
      </c>
      <c r="AD861" s="567"/>
      <c r="AE861" s="567"/>
      <c r="AF861" s="567"/>
      <c r="AG861" s="567"/>
      <c r="AH861" s="567"/>
      <c r="AI861" s="186"/>
      <c r="AJ861" s="193"/>
      <c r="AK861" s="566"/>
      <c r="AL861" s="189" t="s">
        <v>1172</v>
      </c>
      <c r="AM861" s="566"/>
      <c r="AN861" s="566"/>
      <c r="AO861" s="566"/>
      <c r="AP861" s="566"/>
      <c r="AQ861" s="566"/>
      <c r="AR861" s="569"/>
      <c r="AW861" s="570"/>
      <c r="AX861" s="570"/>
      <c r="AY861" s="570"/>
      <c r="AZ861" s="570"/>
      <c r="BA861" s="570"/>
      <c r="BB861" s="570"/>
      <c r="BD861" s="570">
        <f>V861</f>
        <v>0</v>
      </c>
      <c r="BE861" s="570"/>
      <c r="BF861" s="570"/>
      <c r="BG861" s="570"/>
      <c r="BH861" s="570"/>
      <c r="BI861" s="570"/>
      <c r="BJ861" s="568"/>
      <c r="BK861" s="570">
        <f>AC861</f>
        <v>0</v>
      </c>
      <c r="BL861" s="570"/>
      <c r="BM861" s="570"/>
      <c r="BN861" s="570"/>
      <c r="BO861" s="570"/>
      <c r="BP861" s="570"/>
      <c r="BQ861" s="571"/>
      <c r="BR861" s="101"/>
      <c r="BS861" s="101"/>
      <c r="BT861" s="199"/>
      <c r="BU861" s="199"/>
      <c r="BV861" s="199"/>
      <c r="BW861" s="199"/>
    </row>
    <row r="862" spans="1:54" ht="15" customHeight="1" hidden="1" outlineLevel="1">
      <c r="A862" s="87">
        <f>IF(B862&lt;&gt;"",COUNTIF($B$8:B862,"."),"")</f>
      </c>
      <c r="C862" s="138" t="s">
        <v>1175</v>
      </c>
      <c r="D862" s="138"/>
      <c r="E862" s="138"/>
      <c r="F862" s="138"/>
      <c r="G862" s="138"/>
      <c r="H862" s="138"/>
      <c r="I862" s="138"/>
      <c r="J862" s="138"/>
      <c r="K862" s="138"/>
      <c r="L862" s="138"/>
      <c r="M862" s="138"/>
      <c r="O862" s="142"/>
      <c r="P862" s="142"/>
      <c r="Q862" s="142"/>
      <c r="R862" s="142"/>
      <c r="S862" s="142"/>
      <c r="T862" s="142"/>
      <c r="V862" s="142"/>
      <c r="W862" s="142"/>
      <c r="X862" s="142"/>
      <c r="Y862" s="142"/>
      <c r="Z862" s="142"/>
      <c r="AA862" s="142"/>
      <c r="AC862" s="142"/>
      <c r="AD862" s="142"/>
      <c r="AE862" s="142"/>
      <c r="AF862" s="142"/>
      <c r="AG862" s="142"/>
      <c r="AH862" s="142"/>
      <c r="AI862" s="87"/>
      <c r="AJ862" s="100"/>
      <c r="AK862" s="138" t="s">
        <v>1176</v>
      </c>
      <c r="AL862" s="138"/>
      <c r="AM862" s="138"/>
      <c r="AN862" s="138"/>
      <c r="AO862" s="138"/>
      <c r="AP862" s="138"/>
      <c r="AQ862" s="138"/>
      <c r="AR862" s="138"/>
      <c r="AW862" s="136"/>
      <c r="AX862" s="136"/>
      <c r="AY862" s="136"/>
      <c r="AZ862" s="136"/>
      <c r="BA862" s="136"/>
      <c r="BB862" s="136"/>
    </row>
    <row r="863" spans="1:75" s="149" customFormat="1" ht="15" customHeight="1" hidden="1" outlineLevel="1">
      <c r="A863" s="186">
        <f>IF(B863&lt;&gt;"",COUNTIF($B$8:B863,"."),"")</f>
      </c>
      <c r="B863" s="187"/>
      <c r="C863" s="190"/>
      <c r="D863" s="190" t="s">
        <v>1169</v>
      </c>
      <c r="E863" s="566"/>
      <c r="F863" s="566"/>
      <c r="G863" s="566"/>
      <c r="H863" s="566"/>
      <c r="I863" s="566"/>
      <c r="J863" s="566"/>
      <c r="K863" s="566"/>
      <c r="L863" s="566"/>
      <c r="M863" s="566"/>
      <c r="O863" s="567"/>
      <c r="P863" s="567"/>
      <c r="Q863" s="567"/>
      <c r="R863" s="567"/>
      <c r="S863" s="567"/>
      <c r="T863" s="567"/>
      <c r="V863" s="567">
        <v>0</v>
      </c>
      <c r="W863" s="567"/>
      <c r="X863" s="567"/>
      <c r="Y863" s="567"/>
      <c r="Z863" s="567"/>
      <c r="AA863" s="567"/>
      <c r="AB863" s="568"/>
      <c r="AC863" s="567">
        <v>0</v>
      </c>
      <c r="AD863" s="567"/>
      <c r="AE863" s="567"/>
      <c r="AF863" s="567"/>
      <c r="AG863" s="567"/>
      <c r="AH863" s="567"/>
      <c r="AI863" s="186"/>
      <c r="AJ863" s="193"/>
      <c r="AK863" s="566"/>
      <c r="AL863" s="190" t="s">
        <v>1170</v>
      </c>
      <c r="AM863" s="566"/>
      <c r="AN863" s="566"/>
      <c r="AO863" s="566"/>
      <c r="AP863" s="566"/>
      <c r="AQ863" s="566"/>
      <c r="AR863" s="569"/>
      <c r="AW863" s="570"/>
      <c r="AX863" s="570"/>
      <c r="AY863" s="570"/>
      <c r="AZ863" s="570"/>
      <c r="BA863" s="570"/>
      <c r="BB863" s="570"/>
      <c r="BD863" s="570">
        <f>V863</f>
        <v>0</v>
      </c>
      <c r="BE863" s="570"/>
      <c r="BF863" s="570"/>
      <c r="BG863" s="570"/>
      <c r="BH863" s="570"/>
      <c r="BI863" s="570"/>
      <c r="BJ863" s="568"/>
      <c r="BK863" s="570">
        <f>AC863</f>
        <v>0</v>
      </c>
      <c r="BL863" s="570"/>
      <c r="BM863" s="570"/>
      <c r="BN863" s="570"/>
      <c r="BO863" s="570"/>
      <c r="BP863" s="570"/>
      <c r="BQ863" s="571"/>
      <c r="BR863" s="101"/>
      <c r="BS863" s="101"/>
      <c r="BT863" s="415"/>
      <c r="BU863" s="415"/>
      <c r="BV863" s="415"/>
      <c r="BW863" s="415"/>
    </row>
    <row r="864" spans="1:75" s="149" customFormat="1" ht="15" customHeight="1" hidden="1" outlineLevel="1">
      <c r="A864" s="186">
        <f>IF(B864&lt;&gt;"",COUNTIF($B$8:B864,"."),"")</f>
      </c>
      <c r="B864" s="187"/>
      <c r="C864" s="566"/>
      <c r="D864" s="189" t="s">
        <v>1171</v>
      </c>
      <c r="E864" s="566"/>
      <c r="F864" s="566"/>
      <c r="G864" s="566"/>
      <c r="H864" s="566"/>
      <c r="I864" s="566"/>
      <c r="J864" s="566"/>
      <c r="K864" s="566"/>
      <c r="L864" s="566"/>
      <c r="M864" s="566"/>
      <c r="O864" s="567"/>
      <c r="P864" s="567"/>
      <c r="Q864" s="567"/>
      <c r="R864" s="567"/>
      <c r="S864" s="567"/>
      <c r="T864" s="567"/>
      <c r="V864" s="567">
        <v>0</v>
      </c>
      <c r="W864" s="567"/>
      <c r="X864" s="567"/>
      <c r="Y864" s="567"/>
      <c r="Z864" s="567"/>
      <c r="AA864" s="567"/>
      <c r="AB864" s="568"/>
      <c r="AC864" s="567">
        <v>0</v>
      </c>
      <c r="AD864" s="567"/>
      <c r="AE864" s="567"/>
      <c r="AF864" s="567"/>
      <c r="AG864" s="567"/>
      <c r="AH864" s="567"/>
      <c r="AI864" s="186"/>
      <c r="AJ864" s="193"/>
      <c r="AK864" s="566"/>
      <c r="AL864" s="189" t="s">
        <v>1172</v>
      </c>
      <c r="AM864" s="566"/>
      <c r="AN864" s="566"/>
      <c r="AO864" s="566"/>
      <c r="AP864" s="566"/>
      <c r="AQ864" s="566"/>
      <c r="AR864" s="569"/>
      <c r="AW864" s="570"/>
      <c r="AX864" s="570"/>
      <c r="AY864" s="570"/>
      <c r="AZ864" s="570"/>
      <c r="BA864" s="570"/>
      <c r="BB864" s="570"/>
      <c r="BD864" s="570">
        <f>V864</f>
        <v>0</v>
      </c>
      <c r="BE864" s="570"/>
      <c r="BF864" s="570"/>
      <c r="BG864" s="570"/>
      <c r="BH864" s="570"/>
      <c r="BI864" s="570"/>
      <c r="BJ864" s="568"/>
      <c r="BK864" s="570">
        <f>AC864</f>
        <v>0</v>
      </c>
      <c r="BL864" s="570"/>
      <c r="BM864" s="570"/>
      <c r="BN864" s="570"/>
      <c r="BO864" s="570"/>
      <c r="BP864" s="570"/>
      <c r="BQ864" s="571"/>
      <c r="BR864" s="101"/>
      <c r="BS864" s="101"/>
      <c r="BT864" s="199"/>
      <c r="BU864" s="199"/>
      <c r="BV864" s="199"/>
      <c r="BW864" s="199"/>
    </row>
    <row r="865" spans="1:54" ht="15" customHeight="1" hidden="1" outlineLevel="1">
      <c r="A865" s="87">
        <f>IF(B865&lt;&gt;"",COUNTIF($B$8:B865,"."),"")</f>
      </c>
      <c r="C865" s="138" t="s">
        <v>1177</v>
      </c>
      <c r="D865" s="138"/>
      <c r="E865" s="138"/>
      <c r="F865" s="138"/>
      <c r="G865" s="138"/>
      <c r="H865" s="138"/>
      <c r="I865" s="138"/>
      <c r="J865" s="138"/>
      <c r="K865" s="138"/>
      <c r="L865" s="138"/>
      <c r="M865" s="138"/>
      <c r="O865" s="142"/>
      <c r="P865" s="142"/>
      <c r="Q865" s="142"/>
      <c r="R865" s="142"/>
      <c r="S865" s="142"/>
      <c r="T865" s="142"/>
      <c r="V865" s="142"/>
      <c r="W865" s="142"/>
      <c r="X865" s="142"/>
      <c r="Y865" s="142"/>
      <c r="Z865" s="142"/>
      <c r="AA865" s="142"/>
      <c r="AC865" s="142"/>
      <c r="AD865" s="142"/>
      <c r="AE865" s="142"/>
      <c r="AF865" s="142"/>
      <c r="AG865" s="142"/>
      <c r="AH865" s="142"/>
      <c r="AI865" s="87"/>
      <c r="AJ865" s="100"/>
      <c r="AK865" s="138" t="s">
        <v>1178</v>
      </c>
      <c r="AL865" s="138"/>
      <c r="AM865" s="138"/>
      <c r="AN865" s="138"/>
      <c r="AO865" s="138"/>
      <c r="AP865" s="138"/>
      <c r="AQ865" s="138"/>
      <c r="AR865" s="138"/>
      <c r="AW865" s="136"/>
      <c r="AX865" s="136"/>
      <c r="AY865" s="136"/>
      <c r="AZ865" s="136"/>
      <c r="BA865" s="136"/>
      <c r="BB865" s="136"/>
    </row>
    <row r="866" spans="1:75" s="149" customFormat="1" ht="15" customHeight="1" hidden="1" outlineLevel="1">
      <c r="A866" s="186">
        <f>IF(B866&lt;&gt;"",COUNTIF($B$8:B866,"."),"")</f>
      </c>
      <c r="B866" s="187"/>
      <c r="C866" s="190"/>
      <c r="D866" s="190" t="s">
        <v>1169</v>
      </c>
      <c r="E866" s="566"/>
      <c r="F866" s="566"/>
      <c r="G866" s="566"/>
      <c r="H866" s="566"/>
      <c r="I866" s="566"/>
      <c r="J866" s="566"/>
      <c r="K866" s="566"/>
      <c r="L866" s="566"/>
      <c r="M866" s="566"/>
      <c r="O866" s="567"/>
      <c r="P866" s="567"/>
      <c r="Q866" s="567"/>
      <c r="R866" s="567"/>
      <c r="S866" s="567"/>
      <c r="T866" s="567"/>
      <c r="V866" s="567">
        <v>0</v>
      </c>
      <c r="W866" s="567"/>
      <c r="X866" s="567"/>
      <c r="Y866" s="567"/>
      <c r="Z866" s="567"/>
      <c r="AA866" s="567"/>
      <c r="AB866" s="568"/>
      <c r="AC866" s="567">
        <v>0</v>
      </c>
      <c r="AD866" s="567"/>
      <c r="AE866" s="567"/>
      <c r="AF866" s="567"/>
      <c r="AG866" s="567"/>
      <c r="AH866" s="567"/>
      <c r="AI866" s="186"/>
      <c r="AJ866" s="193"/>
      <c r="AK866" s="566"/>
      <c r="AL866" s="190" t="s">
        <v>1170</v>
      </c>
      <c r="AM866" s="566"/>
      <c r="AN866" s="566"/>
      <c r="AO866" s="566"/>
      <c r="AP866" s="566"/>
      <c r="AQ866" s="566"/>
      <c r="AR866" s="569"/>
      <c r="AW866" s="570"/>
      <c r="AX866" s="570"/>
      <c r="AY866" s="570"/>
      <c r="AZ866" s="570"/>
      <c r="BA866" s="570"/>
      <c r="BB866" s="570"/>
      <c r="BD866" s="570">
        <f>V866</f>
        <v>0</v>
      </c>
      <c r="BE866" s="570"/>
      <c r="BF866" s="570"/>
      <c r="BG866" s="570"/>
      <c r="BH866" s="570"/>
      <c r="BI866" s="570"/>
      <c r="BJ866" s="568"/>
      <c r="BK866" s="570">
        <f>AC866</f>
        <v>0</v>
      </c>
      <c r="BL866" s="570"/>
      <c r="BM866" s="570"/>
      <c r="BN866" s="570"/>
      <c r="BO866" s="570"/>
      <c r="BP866" s="570"/>
      <c r="BQ866" s="571"/>
      <c r="BR866" s="101"/>
      <c r="BS866" s="101"/>
      <c r="BT866" s="415"/>
      <c r="BU866" s="415"/>
      <c r="BV866" s="415"/>
      <c r="BW866" s="415"/>
    </row>
    <row r="867" spans="1:75" s="149" customFormat="1" ht="15" customHeight="1" hidden="1" outlineLevel="1">
      <c r="A867" s="186">
        <f>IF(B867&lt;&gt;"",COUNTIF($B$8:B867,"."),"")</f>
      </c>
      <c r="B867" s="187"/>
      <c r="C867" s="566"/>
      <c r="D867" s="189" t="s">
        <v>1171</v>
      </c>
      <c r="E867" s="566"/>
      <c r="F867" s="566"/>
      <c r="G867" s="566"/>
      <c r="H867" s="566"/>
      <c r="I867" s="566"/>
      <c r="J867" s="566"/>
      <c r="K867" s="566"/>
      <c r="L867" s="566"/>
      <c r="M867" s="566"/>
      <c r="O867" s="567"/>
      <c r="P867" s="567"/>
      <c r="Q867" s="567"/>
      <c r="R867" s="567"/>
      <c r="S867" s="567"/>
      <c r="T867" s="567"/>
      <c r="V867" s="567">
        <v>0</v>
      </c>
      <c r="W867" s="567"/>
      <c r="X867" s="567"/>
      <c r="Y867" s="567"/>
      <c r="Z867" s="567"/>
      <c r="AA867" s="567"/>
      <c r="AB867" s="568"/>
      <c r="AC867" s="567">
        <v>0</v>
      </c>
      <c r="AD867" s="567"/>
      <c r="AE867" s="567"/>
      <c r="AF867" s="567"/>
      <c r="AG867" s="567"/>
      <c r="AH867" s="567"/>
      <c r="AI867" s="186"/>
      <c r="AJ867" s="193"/>
      <c r="AK867" s="566"/>
      <c r="AL867" s="189" t="s">
        <v>1172</v>
      </c>
      <c r="AM867" s="566"/>
      <c r="AN867" s="566"/>
      <c r="AO867" s="566"/>
      <c r="AP867" s="566"/>
      <c r="AQ867" s="566"/>
      <c r="AR867" s="569"/>
      <c r="AW867" s="570"/>
      <c r="AX867" s="570"/>
      <c r="AY867" s="570"/>
      <c r="AZ867" s="570"/>
      <c r="BA867" s="570"/>
      <c r="BB867" s="570"/>
      <c r="BD867" s="570">
        <f>V867</f>
        <v>0</v>
      </c>
      <c r="BE867" s="570"/>
      <c r="BF867" s="570"/>
      <c r="BG867" s="570"/>
      <c r="BH867" s="570"/>
      <c r="BI867" s="570"/>
      <c r="BJ867" s="568"/>
      <c r="BK867" s="570">
        <f>AC867</f>
        <v>0</v>
      </c>
      <c r="BL867" s="570"/>
      <c r="BM867" s="570"/>
      <c r="BN867" s="570"/>
      <c r="BO867" s="570"/>
      <c r="BP867" s="570"/>
      <c r="BQ867" s="571"/>
      <c r="BR867" s="101"/>
      <c r="BS867" s="101"/>
      <c r="BT867" s="199"/>
      <c r="BU867" s="199"/>
      <c r="BV867" s="199"/>
      <c r="BW867" s="199"/>
    </row>
    <row r="868" spans="1:54" ht="15" customHeight="1" hidden="1" outlineLevel="1">
      <c r="A868" s="87">
        <f>IF(B868&lt;&gt;"",COUNTIF($B$8:B868,"."),"")</f>
      </c>
      <c r="C868" s="138" t="s">
        <v>1179</v>
      </c>
      <c r="D868" s="138"/>
      <c r="E868" s="138"/>
      <c r="F868" s="138"/>
      <c r="G868" s="138"/>
      <c r="H868" s="138"/>
      <c r="I868" s="138"/>
      <c r="J868" s="138"/>
      <c r="K868" s="138"/>
      <c r="L868" s="138"/>
      <c r="M868" s="138"/>
      <c r="O868" s="142"/>
      <c r="P868" s="142"/>
      <c r="Q868" s="142"/>
      <c r="R868" s="142"/>
      <c r="S868" s="142"/>
      <c r="T868" s="142"/>
      <c r="V868" s="142"/>
      <c r="W868" s="142"/>
      <c r="X868" s="142"/>
      <c r="Y868" s="142"/>
      <c r="Z868" s="142"/>
      <c r="AA868" s="142"/>
      <c r="AC868" s="142"/>
      <c r="AD868" s="142"/>
      <c r="AE868" s="142"/>
      <c r="AF868" s="142"/>
      <c r="AG868" s="142"/>
      <c r="AH868" s="142"/>
      <c r="AI868" s="87"/>
      <c r="AJ868" s="100"/>
      <c r="AK868" s="138" t="s">
        <v>1180</v>
      </c>
      <c r="AL868" s="138"/>
      <c r="AM868" s="138"/>
      <c r="AN868" s="138"/>
      <c r="AO868" s="138"/>
      <c r="AP868" s="138"/>
      <c r="AQ868" s="138"/>
      <c r="AR868" s="138"/>
      <c r="AW868" s="136"/>
      <c r="AX868" s="136"/>
      <c r="AY868" s="136"/>
      <c r="AZ868" s="136"/>
      <c r="BA868" s="136"/>
      <c r="BB868" s="136"/>
    </row>
    <row r="869" spans="1:75" s="149" customFormat="1" ht="15" customHeight="1" hidden="1" outlineLevel="1">
      <c r="A869" s="186">
        <f>IF(B869&lt;&gt;"",COUNTIF($B$8:B869,"."),"")</f>
      </c>
      <c r="B869" s="187"/>
      <c r="C869" s="190"/>
      <c r="D869" s="190" t="s">
        <v>1169</v>
      </c>
      <c r="E869" s="566"/>
      <c r="F869" s="566"/>
      <c r="G869" s="566"/>
      <c r="H869" s="566"/>
      <c r="I869" s="566"/>
      <c r="J869" s="566"/>
      <c r="K869" s="566"/>
      <c r="L869" s="566"/>
      <c r="M869" s="566"/>
      <c r="O869" s="567"/>
      <c r="P869" s="567"/>
      <c r="Q869" s="567"/>
      <c r="R869" s="567"/>
      <c r="S869" s="567"/>
      <c r="T869" s="567"/>
      <c r="V869" s="567">
        <v>0</v>
      </c>
      <c r="W869" s="567"/>
      <c r="X869" s="567"/>
      <c r="Y869" s="567"/>
      <c r="Z869" s="567"/>
      <c r="AA869" s="567"/>
      <c r="AB869" s="568"/>
      <c r="AC869" s="567">
        <v>0</v>
      </c>
      <c r="AD869" s="567"/>
      <c r="AE869" s="567"/>
      <c r="AF869" s="567"/>
      <c r="AG869" s="567"/>
      <c r="AH869" s="567"/>
      <c r="AI869" s="186"/>
      <c r="AJ869" s="193"/>
      <c r="AK869" s="566"/>
      <c r="AL869" s="190" t="s">
        <v>1170</v>
      </c>
      <c r="AM869" s="566"/>
      <c r="AN869" s="566"/>
      <c r="AO869" s="566"/>
      <c r="AP869" s="566"/>
      <c r="AQ869" s="566"/>
      <c r="AR869" s="569"/>
      <c r="AW869" s="570"/>
      <c r="AX869" s="570"/>
      <c r="AY869" s="570"/>
      <c r="AZ869" s="570"/>
      <c r="BA869" s="570"/>
      <c r="BB869" s="570"/>
      <c r="BD869" s="570">
        <f>V869</f>
        <v>0</v>
      </c>
      <c r="BE869" s="570"/>
      <c r="BF869" s="570"/>
      <c r="BG869" s="570"/>
      <c r="BH869" s="570"/>
      <c r="BI869" s="570"/>
      <c r="BJ869" s="568"/>
      <c r="BK869" s="570">
        <f>AC869</f>
        <v>0</v>
      </c>
      <c r="BL869" s="570"/>
      <c r="BM869" s="570"/>
      <c r="BN869" s="570"/>
      <c r="BO869" s="570"/>
      <c r="BP869" s="570"/>
      <c r="BQ869" s="571"/>
      <c r="BR869" s="101"/>
      <c r="BS869" s="101"/>
      <c r="BT869" s="415"/>
      <c r="BU869" s="415"/>
      <c r="BV869" s="415"/>
      <c r="BW869" s="415"/>
    </row>
    <row r="870" spans="1:75" s="149" customFormat="1" ht="15" customHeight="1" hidden="1" outlineLevel="1">
      <c r="A870" s="186">
        <f>IF(B870&lt;&gt;"",COUNTIF($B$8:B870,"."),"")</f>
      </c>
      <c r="B870" s="187"/>
      <c r="C870" s="566"/>
      <c r="D870" s="189" t="s">
        <v>1171</v>
      </c>
      <c r="E870" s="566"/>
      <c r="F870" s="566"/>
      <c r="G870" s="566"/>
      <c r="H870" s="566"/>
      <c r="I870" s="566"/>
      <c r="J870" s="566"/>
      <c r="K870" s="566"/>
      <c r="L870" s="566"/>
      <c r="M870" s="566"/>
      <c r="O870" s="567"/>
      <c r="P870" s="567"/>
      <c r="Q870" s="567"/>
      <c r="R870" s="567"/>
      <c r="S870" s="567"/>
      <c r="T870" s="567"/>
      <c r="V870" s="567">
        <v>0</v>
      </c>
      <c r="W870" s="567"/>
      <c r="X870" s="567"/>
      <c r="Y870" s="567"/>
      <c r="Z870" s="567"/>
      <c r="AA870" s="567"/>
      <c r="AB870" s="568"/>
      <c r="AC870" s="567">
        <v>0</v>
      </c>
      <c r="AD870" s="567"/>
      <c r="AE870" s="567"/>
      <c r="AF870" s="567"/>
      <c r="AG870" s="567"/>
      <c r="AH870" s="567"/>
      <c r="AI870" s="186"/>
      <c r="AJ870" s="193"/>
      <c r="AK870" s="566"/>
      <c r="AL870" s="189" t="s">
        <v>1172</v>
      </c>
      <c r="AM870" s="566"/>
      <c r="AN870" s="566"/>
      <c r="AO870" s="566"/>
      <c r="AP870" s="566"/>
      <c r="AQ870" s="566"/>
      <c r="AR870" s="569"/>
      <c r="AW870" s="570"/>
      <c r="AX870" s="570"/>
      <c r="AY870" s="570"/>
      <c r="AZ870" s="570"/>
      <c r="BA870" s="570"/>
      <c r="BB870" s="570"/>
      <c r="BD870" s="570">
        <f>V870</f>
        <v>0</v>
      </c>
      <c r="BE870" s="570"/>
      <c r="BF870" s="570"/>
      <c r="BG870" s="570"/>
      <c r="BH870" s="570"/>
      <c r="BI870" s="570"/>
      <c r="BJ870" s="568"/>
      <c r="BK870" s="570">
        <f>AC870</f>
        <v>0</v>
      </c>
      <c r="BL870" s="570"/>
      <c r="BM870" s="570"/>
      <c r="BN870" s="570"/>
      <c r="BO870" s="570"/>
      <c r="BP870" s="570"/>
      <c r="BQ870" s="571"/>
      <c r="BR870" s="101"/>
      <c r="BS870" s="101"/>
      <c r="BT870" s="199"/>
      <c r="BU870" s="199"/>
      <c r="BV870" s="199"/>
      <c r="BW870" s="199"/>
    </row>
    <row r="871" spans="1:69" ht="23.25" customHeight="1" hidden="1" outlineLevel="1">
      <c r="A871" s="87">
        <f>IF(B871&lt;&gt;"",COUNTIF($B$8:B871,"."),"")</f>
      </c>
      <c r="C871" s="138" t="s">
        <v>1181</v>
      </c>
      <c r="D871" s="227"/>
      <c r="E871" s="227"/>
      <c r="F871" s="227"/>
      <c r="G871" s="227"/>
      <c r="H871" s="227"/>
      <c r="I871" s="227"/>
      <c r="J871" s="227"/>
      <c r="K871" s="227"/>
      <c r="L871" s="227"/>
      <c r="M871" s="227"/>
      <c r="N871" s="227"/>
      <c r="O871" s="227"/>
      <c r="P871" s="227"/>
      <c r="Q871" s="227"/>
      <c r="R871" s="227"/>
      <c r="S871" s="227"/>
      <c r="T871" s="227"/>
      <c r="U871" s="227"/>
      <c r="V871" s="227"/>
      <c r="W871" s="227"/>
      <c r="X871" s="227"/>
      <c r="Y871" s="227"/>
      <c r="Z871" s="227"/>
      <c r="AA871" s="227"/>
      <c r="AB871" s="227"/>
      <c r="AC871" s="227"/>
      <c r="AD871" s="227"/>
      <c r="AE871" s="227"/>
      <c r="AF871" s="227"/>
      <c r="AG871" s="227"/>
      <c r="AH871" s="227"/>
      <c r="AI871" s="87"/>
      <c r="AJ871" s="100"/>
      <c r="AK871" s="138" t="s">
        <v>1182</v>
      </c>
      <c r="AL871" s="138"/>
      <c r="AM871" s="138"/>
      <c r="AN871" s="138"/>
      <c r="AO871" s="138"/>
      <c r="AP871" s="138"/>
      <c r="AQ871" s="138"/>
      <c r="AR871" s="138"/>
      <c r="AS871" s="138"/>
      <c r="AT871" s="138"/>
      <c r="AU871" s="138"/>
      <c r="AV871" s="138"/>
      <c r="AW871" s="138"/>
      <c r="AX871" s="138"/>
      <c r="AY871" s="138"/>
      <c r="AZ871" s="138"/>
      <c r="BA871" s="138"/>
      <c r="BB871" s="138"/>
      <c r="BC871" s="138"/>
      <c r="BD871" s="138"/>
      <c r="BE871" s="138"/>
      <c r="BF871" s="138"/>
      <c r="BG871" s="138"/>
      <c r="BH871" s="138"/>
      <c r="BI871" s="138"/>
      <c r="BJ871" s="138"/>
      <c r="BK871" s="138"/>
      <c r="BL871" s="138"/>
      <c r="BM871" s="138"/>
      <c r="BN871" s="138"/>
      <c r="BO871" s="138"/>
      <c r="BP871" s="138"/>
      <c r="BQ871" s="227"/>
    </row>
    <row r="872" spans="1:75" s="410" customFormat="1" ht="39" customHeight="1" hidden="1" outlineLevel="1">
      <c r="A872" s="87">
        <f>IF(B872&lt;&gt;"",COUNTIF($B$8:B872,"."),"")</f>
      </c>
      <c r="B872" s="450"/>
      <c r="C872" s="557" t="s">
        <v>1163</v>
      </c>
      <c r="D872" s="557"/>
      <c r="E872" s="557"/>
      <c r="F872" s="557"/>
      <c r="G872" s="557"/>
      <c r="H872" s="557"/>
      <c r="I872" s="557"/>
      <c r="J872" s="557"/>
      <c r="K872" s="557"/>
      <c r="L872" s="557"/>
      <c r="M872" s="557"/>
      <c r="O872" s="558" t="s">
        <v>1164</v>
      </c>
      <c r="P872" s="558"/>
      <c r="Q872" s="558"/>
      <c r="R872" s="558"/>
      <c r="S872" s="558"/>
      <c r="T872" s="558"/>
      <c r="V872" s="559" t="str">
        <f>V767</f>
        <v>Quý 2 năm 2013(VND)</v>
      </c>
      <c r="W872" s="559"/>
      <c r="X872" s="559"/>
      <c r="Y872" s="559"/>
      <c r="Z872" s="559"/>
      <c r="AA872" s="559"/>
      <c r="AB872" s="560"/>
      <c r="AC872" s="559" t="str">
        <f>AC767</f>
        <v>Quý 2 năm 2012 (VND)</v>
      </c>
      <c r="AD872" s="559"/>
      <c r="AE872" s="559"/>
      <c r="AF872" s="559"/>
      <c r="AG872" s="559"/>
      <c r="AH872" s="559"/>
      <c r="AI872" s="87"/>
      <c r="AJ872" s="100"/>
      <c r="AK872" s="557" t="s">
        <v>1165</v>
      </c>
      <c r="AL872" s="557"/>
      <c r="AM872" s="557"/>
      <c r="AN872" s="557"/>
      <c r="AO872" s="557"/>
      <c r="AP872" s="557"/>
      <c r="AQ872" s="557"/>
      <c r="AR872" s="557"/>
      <c r="AS872" s="557"/>
      <c r="AT872" s="557"/>
      <c r="AU872" s="557"/>
      <c r="AW872" s="559" t="s">
        <v>1166</v>
      </c>
      <c r="AX872" s="559"/>
      <c r="AY872" s="559"/>
      <c r="AZ872" s="559"/>
      <c r="BA872" s="559"/>
      <c r="BB872" s="559"/>
      <c r="BD872" s="561" t="str">
        <f>BD767</f>
        <v>Year 2008            VND</v>
      </c>
      <c r="BE872" s="562"/>
      <c r="BF872" s="562"/>
      <c r="BG872" s="562"/>
      <c r="BH872" s="562"/>
      <c r="BI872" s="562"/>
      <c r="BJ872" s="99"/>
      <c r="BK872" s="561" t="str">
        <f>BK767</f>
        <v>Year 2007            VND</v>
      </c>
      <c r="BL872" s="561"/>
      <c r="BM872" s="561"/>
      <c r="BN872" s="561"/>
      <c r="BO872" s="561"/>
      <c r="BP872" s="561"/>
      <c r="BQ872" s="563"/>
      <c r="BR872" s="564"/>
      <c r="BS872" s="564"/>
      <c r="BT872" s="565"/>
      <c r="BU872" s="565"/>
      <c r="BV872" s="565"/>
      <c r="BW872" s="565"/>
    </row>
    <row r="873" spans="1:54" ht="15" customHeight="1" hidden="1" outlineLevel="1">
      <c r="A873" s="87">
        <f>IF(B873&lt;&gt;"",COUNTIF($B$8:B873,"."),"")</f>
      </c>
      <c r="C873" s="138" t="s">
        <v>1183</v>
      </c>
      <c r="D873" s="138"/>
      <c r="E873" s="138"/>
      <c r="F873" s="138"/>
      <c r="G873" s="138"/>
      <c r="H873" s="138"/>
      <c r="I873" s="138"/>
      <c r="J873" s="138"/>
      <c r="K873" s="138"/>
      <c r="L873" s="138"/>
      <c r="M873" s="138"/>
      <c r="O873" s="142"/>
      <c r="P873" s="142"/>
      <c r="Q873" s="142"/>
      <c r="R873" s="142"/>
      <c r="S873" s="142"/>
      <c r="T873" s="142"/>
      <c r="AI873" s="87"/>
      <c r="AJ873" s="100"/>
      <c r="AK873" s="138" t="s">
        <v>1184</v>
      </c>
      <c r="AL873" s="138"/>
      <c r="AM873" s="138"/>
      <c r="AN873" s="138"/>
      <c r="AO873" s="138"/>
      <c r="AP873" s="138"/>
      <c r="AQ873" s="138"/>
      <c r="AR873" s="138"/>
      <c r="AW873" s="136"/>
      <c r="AX873" s="136"/>
      <c r="AY873" s="136"/>
      <c r="AZ873" s="136"/>
      <c r="BA873" s="136"/>
      <c r="BB873" s="136"/>
    </row>
    <row r="874" spans="1:75" s="149" customFormat="1" ht="15" customHeight="1" hidden="1" outlineLevel="1">
      <c r="A874" s="186">
        <f>IF(B874&lt;&gt;"",COUNTIF($B$8:B874,"."),"")</f>
      </c>
      <c r="B874" s="187"/>
      <c r="C874" s="190"/>
      <c r="D874" s="190" t="s">
        <v>1169</v>
      </c>
      <c r="E874" s="566"/>
      <c r="F874" s="566"/>
      <c r="G874" s="566"/>
      <c r="H874" s="566"/>
      <c r="I874" s="566"/>
      <c r="J874" s="566"/>
      <c r="K874" s="566"/>
      <c r="L874" s="566"/>
      <c r="M874" s="566"/>
      <c r="O874" s="567"/>
      <c r="P874" s="567"/>
      <c r="Q874" s="567"/>
      <c r="R874" s="567"/>
      <c r="S874" s="567"/>
      <c r="T874" s="567"/>
      <c r="V874" s="570">
        <v>0</v>
      </c>
      <c r="W874" s="570"/>
      <c r="X874" s="570"/>
      <c r="Y874" s="570"/>
      <c r="Z874" s="570"/>
      <c r="AA874" s="570"/>
      <c r="AB874" s="568"/>
      <c r="AC874" s="570">
        <v>0</v>
      </c>
      <c r="AD874" s="570"/>
      <c r="AE874" s="570"/>
      <c r="AF874" s="570"/>
      <c r="AG874" s="570"/>
      <c r="AH874" s="570"/>
      <c r="AI874" s="186"/>
      <c r="AJ874" s="193"/>
      <c r="AK874" s="566"/>
      <c r="AL874" s="190" t="s">
        <v>1170</v>
      </c>
      <c r="AM874" s="566"/>
      <c r="AN874" s="566"/>
      <c r="AO874" s="566"/>
      <c r="AP874" s="566"/>
      <c r="AQ874" s="566"/>
      <c r="AR874" s="569"/>
      <c r="AW874" s="570"/>
      <c r="AX874" s="570"/>
      <c r="AY874" s="570"/>
      <c r="AZ874" s="570"/>
      <c r="BA874" s="570"/>
      <c r="BB874" s="570"/>
      <c r="BD874" s="570">
        <f>V874</f>
        <v>0</v>
      </c>
      <c r="BE874" s="570"/>
      <c r="BF874" s="570"/>
      <c r="BG874" s="570"/>
      <c r="BH874" s="570"/>
      <c r="BI874" s="570"/>
      <c r="BJ874" s="568"/>
      <c r="BK874" s="570">
        <f>AC874</f>
        <v>0</v>
      </c>
      <c r="BL874" s="570"/>
      <c r="BM874" s="570"/>
      <c r="BN874" s="570"/>
      <c r="BO874" s="570"/>
      <c r="BP874" s="570"/>
      <c r="BQ874" s="571"/>
      <c r="BR874" s="101"/>
      <c r="BS874" s="101"/>
      <c r="BT874" s="415"/>
      <c r="BU874" s="415"/>
      <c r="BV874" s="415"/>
      <c r="BW874" s="415"/>
    </row>
    <row r="875" spans="1:75" s="149" customFormat="1" ht="15" customHeight="1" hidden="1" outlineLevel="1">
      <c r="A875" s="186">
        <f>IF(B875&lt;&gt;"",COUNTIF($B$8:B875,"."),"")</f>
      </c>
      <c r="B875" s="187"/>
      <c r="C875" s="566"/>
      <c r="D875" s="189" t="s">
        <v>1171</v>
      </c>
      <c r="E875" s="566"/>
      <c r="F875" s="566"/>
      <c r="G875" s="566"/>
      <c r="H875" s="566"/>
      <c r="I875" s="566"/>
      <c r="J875" s="566"/>
      <c r="K875" s="566"/>
      <c r="L875" s="566"/>
      <c r="M875" s="566"/>
      <c r="O875" s="567"/>
      <c r="P875" s="567"/>
      <c r="Q875" s="567"/>
      <c r="R875" s="567"/>
      <c r="S875" s="567"/>
      <c r="T875" s="567"/>
      <c r="V875" s="570">
        <v>0</v>
      </c>
      <c r="W875" s="570"/>
      <c r="X875" s="570"/>
      <c r="Y875" s="570"/>
      <c r="Z875" s="570"/>
      <c r="AA875" s="570"/>
      <c r="AB875" s="568"/>
      <c r="AC875" s="570">
        <v>0</v>
      </c>
      <c r="AD875" s="570"/>
      <c r="AE875" s="570"/>
      <c r="AF875" s="570"/>
      <c r="AG875" s="570"/>
      <c r="AH875" s="570"/>
      <c r="AI875" s="186"/>
      <c r="AJ875" s="193"/>
      <c r="AK875" s="566"/>
      <c r="AL875" s="189" t="s">
        <v>1172</v>
      </c>
      <c r="AM875" s="566"/>
      <c r="AN875" s="566"/>
      <c r="AO875" s="566"/>
      <c r="AP875" s="566"/>
      <c r="AQ875" s="566"/>
      <c r="AR875" s="569"/>
      <c r="AW875" s="570"/>
      <c r="AX875" s="570"/>
      <c r="AY875" s="570"/>
      <c r="AZ875" s="570"/>
      <c r="BA875" s="570"/>
      <c r="BB875" s="570"/>
      <c r="BD875" s="570">
        <f>V875</f>
        <v>0</v>
      </c>
      <c r="BE875" s="570"/>
      <c r="BF875" s="570"/>
      <c r="BG875" s="570"/>
      <c r="BH875" s="570"/>
      <c r="BI875" s="570"/>
      <c r="BJ875" s="568"/>
      <c r="BK875" s="570">
        <f>AC875</f>
        <v>0</v>
      </c>
      <c r="BL875" s="570"/>
      <c r="BM875" s="570"/>
      <c r="BN875" s="570"/>
      <c r="BO875" s="570"/>
      <c r="BP875" s="570"/>
      <c r="BQ875" s="571"/>
      <c r="BR875" s="101"/>
      <c r="BS875" s="101"/>
      <c r="BT875" s="199"/>
      <c r="BU875" s="199"/>
      <c r="BV875" s="199"/>
      <c r="BW875" s="199"/>
    </row>
    <row r="876" spans="1:54" ht="15" customHeight="1" hidden="1" outlineLevel="1">
      <c r="A876" s="87">
        <f>IF(B876&lt;&gt;"",COUNTIF($B$8:B876,"."),"")</f>
      </c>
      <c r="C876" s="138" t="s">
        <v>1185</v>
      </c>
      <c r="D876" s="138"/>
      <c r="E876" s="138"/>
      <c r="F876" s="138"/>
      <c r="G876" s="138"/>
      <c r="H876" s="138"/>
      <c r="I876" s="138"/>
      <c r="J876" s="138"/>
      <c r="K876" s="138"/>
      <c r="L876" s="138"/>
      <c r="M876" s="138"/>
      <c r="O876" s="142"/>
      <c r="P876" s="142"/>
      <c r="Q876" s="142"/>
      <c r="R876" s="142"/>
      <c r="S876" s="142"/>
      <c r="T876" s="142"/>
      <c r="AI876" s="87"/>
      <c r="AJ876" s="100"/>
      <c r="AK876" s="138" t="s">
        <v>1186</v>
      </c>
      <c r="AL876" s="138"/>
      <c r="AM876" s="138"/>
      <c r="AN876" s="138"/>
      <c r="AO876" s="138"/>
      <c r="AP876" s="138"/>
      <c r="AQ876" s="138"/>
      <c r="AR876" s="138"/>
      <c r="AW876" s="136"/>
      <c r="AX876" s="136"/>
      <c r="AY876" s="136"/>
      <c r="AZ876" s="136"/>
      <c r="BA876" s="136"/>
      <c r="BB876" s="136"/>
    </row>
    <row r="877" spans="1:75" s="149" customFormat="1" ht="15" customHeight="1" hidden="1" outlineLevel="1">
      <c r="A877" s="186">
        <f>IF(B877&lt;&gt;"",COUNTIF($B$8:B877,"."),"")</f>
      </c>
      <c r="B877" s="187"/>
      <c r="C877" s="190"/>
      <c r="D877" s="190" t="s">
        <v>1169</v>
      </c>
      <c r="E877" s="566"/>
      <c r="F877" s="566"/>
      <c r="G877" s="566"/>
      <c r="H877" s="566"/>
      <c r="I877" s="566"/>
      <c r="J877" s="566"/>
      <c r="K877" s="566"/>
      <c r="L877" s="566"/>
      <c r="M877" s="566"/>
      <c r="O877" s="567"/>
      <c r="P877" s="567"/>
      <c r="Q877" s="567"/>
      <c r="R877" s="567"/>
      <c r="S877" s="567"/>
      <c r="T877" s="567"/>
      <c r="V877" s="570">
        <v>0</v>
      </c>
      <c r="W877" s="570"/>
      <c r="X877" s="570"/>
      <c r="Y877" s="570"/>
      <c r="Z877" s="570"/>
      <c r="AA877" s="570"/>
      <c r="AB877" s="568"/>
      <c r="AC877" s="570">
        <v>0</v>
      </c>
      <c r="AD877" s="570"/>
      <c r="AE877" s="570"/>
      <c r="AF877" s="570"/>
      <c r="AG877" s="570"/>
      <c r="AH877" s="570"/>
      <c r="AI877" s="186"/>
      <c r="AJ877" s="193"/>
      <c r="AK877" s="566"/>
      <c r="AL877" s="190" t="s">
        <v>1170</v>
      </c>
      <c r="AM877" s="566"/>
      <c r="AN877" s="566"/>
      <c r="AO877" s="566"/>
      <c r="AP877" s="566"/>
      <c r="AQ877" s="566"/>
      <c r="AR877" s="569"/>
      <c r="AW877" s="570"/>
      <c r="AX877" s="570"/>
      <c r="AY877" s="570"/>
      <c r="AZ877" s="570"/>
      <c r="BA877" s="570"/>
      <c r="BB877" s="570"/>
      <c r="BD877" s="570">
        <f>V877</f>
        <v>0</v>
      </c>
      <c r="BE877" s="570"/>
      <c r="BF877" s="570"/>
      <c r="BG877" s="570"/>
      <c r="BH877" s="570"/>
      <c r="BI877" s="570"/>
      <c r="BJ877" s="568"/>
      <c r="BK877" s="570">
        <f>AC877</f>
        <v>0</v>
      </c>
      <c r="BL877" s="570"/>
      <c r="BM877" s="570"/>
      <c r="BN877" s="570"/>
      <c r="BO877" s="570"/>
      <c r="BP877" s="570"/>
      <c r="BQ877" s="571"/>
      <c r="BR877" s="101"/>
      <c r="BS877" s="101"/>
      <c r="BT877" s="415"/>
      <c r="BU877" s="415"/>
      <c r="BV877" s="415"/>
      <c r="BW877" s="415"/>
    </row>
    <row r="878" spans="1:75" s="149" customFormat="1" ht="15" customHeight="1" hidden="1" outlineLevel="1">
      <c r="A878" s="186">
        <f>IF(B878&lt;&gt;"",COUNTIF($B$8:B878,"."),"")</f>
      </c>
      <c r="B878" s="187"/>
      <c r="C878" s="566"/>
      <c r="D878" s="189" t="s">
        <v>1171</v>
      </c>
      <c r="E878" s="566"/>
      <c r="F878" s="566"/>
      <c r="G878" s="566"/>
      <c r="H878" s="566"/>
      <c r="I878" s="566"/>
      <c r="J878" s="566"/>
      <c r="K878" s="566"/>
      <c r="L878" s="566"/>
      <c r="M878" s="566"/>
      <c r="O878" s="567"/>
      <c r="P878" s="567"/>
      <c r="Q878" s="567"/>
      <c r="R878" s="567"/>
      <c r="S878" s="567"/>
      <c r="T878" s="567"/>
      <c r="V878" s="570">
        <v>0</v>
      </c>
      <c r="W878" s="570"/>
      <c r="X878" s="570"/>
      <c r="Y878" s="570"/>
      <c r="Z878" s="570"/>
      <c r="AA878" s="570"/>
      <c r="AB878" s="568"/>
      <c r="AC878" s="570">
        <v>0</v>
      </c>
      <c r="AD878" s="570"/>
      <c r="AE878" s="570"/>
      <c r="AF878" s="570"/>
      <c r="AG878" s="570"/>
      <c r="AH878" s="570"/>
      <c r="AI878" s="186"/>
      <c r="AJ878" s="193"/>
      <c r="AK878" s="566"/>
      <c r="AL878" s="189" t="s">
        <v>1172</v>
      </c>
      <c r="AM878" s="566"/>
      <c r="AN878" s="566"/>
      <c r="AO878" s="566"/>
      <c r="AP878" s="566"/>
      <c r="AQ878" s="566"/>
      <c r="AR878" s="569"/>
      <c r="AW878" s="570"/>
      <c r="AX878" s="570"/>
      <c r="AY878" s="570"/>
      <c r="AZ878" s="570"/>
      <c r="BA878" s="570"/>
      <c r="BB878" s="570"/>
      <c r="BD878" s="570">
        <f>V878</f>
        <v>0</v>
      </c>
      <c r="BE878" s="570"/>
      <c r="BF878" s="570"/>
      <c r="BG878" s="570"/>
      <c r="BH878" s="570"/>
      <c r="BI878" s="570"/>
      <c r="BJ878" s="568"/>
      <c r="BK878" s="570">
        <f>AC878</f>
        <v>0</v>
      </c>
      <c r="BL878" s="570"/>
      <c r="BM878" s="570"/>
      <c r="BN878" s="570"/>
      <c r="BO878" s="570"/>
      <c r="BP878" s="570"/>
      <c r="BQ878" s="571"/>
      <c r="BR878" s="101"/>
      <c r="BS878" s="101"/>
      <c r="BT878" s="199"/>
      <c r="BU878" s="199"/>
      <c r="BV878" s="199"/>
      <c r="BW878" s="199"/>
    </row>
    <row r="879" spans="1:53" ht="15" customHeight="1" hidden="1" outlineLevel="1">
      <c r="A879" s="87">
        <f>IF(B879&lt;&gt;"",COUNTIF($B$8:B879,"."),"")</f>
      </c>
      <c r="D879" s="138"/>
      <c r="E879" s="138"/>
      <c r="F879" s="138"/>
      <c r="G879" s="138"/>
      <c r="H879" s="138"/>
      <c r="I879" s="138"/>
      <c r="J879" s="138"/>
      <c r="K879" s="138"/>
      <c r="L879" s="138"/>
      <c r="M879" s="138"/>
      <c r="N879" s="138"/>
      <c r="O879" s="138"/>
      <c r="P879" s="138"/>
      <c r="Q879" s="138"/>
      <c r="R879" s="138"/>
      <c r="S879" s="138"/>
      <c r="AI879" s="87"/>
      <c r="AJ879" s="100"/>
      <c r="AL879" s="138"/>
      <c r="AM879" s="138"/>
      <c r="AN879" s="138"/>
      <c r="AO879" s="138"/>
      <c r="AP879" s="138"/>
      <c r="AQ879" s="138"/>
      <c r="AR879" s="138"/>
      <c r="AS879" s="138"/>
      <c r="AT879" s="138"/>
      <c r="AU879" s="138"/>
      <c r="AV879" s="138"/>
      <c r="AW879" s="138"/>
      <c r="AX879" s="138"/>
      <c r="AY879" s="138"/>
      <c r="AZ879" s="138"/>
      <c r="BA879" s="138"/>
    </row>
    <row r="880" spans="1:53" ht="15" customHeight="1" hidden="1" outlineLevel="1">
      <c r="A880" s="87"/>
      <c r="D880" s="138"/>
      <c r="E880" s="138"/>
      <c r="F880" s="138"/>
      <c r="G880" s="138"/>
      <c r="H880" s="138"/>
      <c r="I880" s="138"/>
      <c r="J880" s="138"/>
      <c r="K880" s="138"/>
      <c r="L880" s="138"/>
      <c r="M880" s="138"/>
      <c r="N880" s="138"/>
      <c r="O880" s="138"/>
      <c r="P880" s="138"/>
      <c r="Q880" s="138"/>
      <c r="R880" s="138"/>
      <c r="S880" s="138"/>
      <c r="AI880" s="87"/>
      <c r="AJ880" s="100"/>
      <c r="AL880" s="138"/>
      <c r="AM880" s="138"/>
      <c r="AN880" s="138"/>
      <c r="AO880" s="138"/>
      <c r="AP880" s="138"/>
      <c r="AQ880" s="138"/>
      <c r="AR880" s="138"/>
      <c r="AS880" s="138"/>
      <c r="AT880" s="138"/>
      <c r="AU880" s="138"/>
      <c r="AV880" s="138"/>
      <c r="AW880" s="138"/>
      <c r="AX880" s="138"/>
      <c r="AY880" s="138"/>
      <c r="AZ880" s="138"/>
      <c r="BA880" s="138"/>
    </row>
    <row r="881" spans="1:53" ht="15" customHeight="1" hidden="1" collapsed="1">
      <c r="A881" s="87">
        <v>21</v>
      </c>
      <c r="B881" s="134" t="s">
        <v>265</v>
      </c>
      <c r="C881" s="130" t="s">
        <v>1187</v>
      </c>
      <c r="D881" s="138"/>
      <c r="E881" s="138"/>
      <c r="F881" s="138"/>
      <c r="G881" s="138"/>
      <c r="H881" s="138"/>
      <c r="I881" s="138"/>
      <c r="J881" s="138"/>
      <c r="K881" s="138"/>
      <c r="L881" s="138"/>
      <c r="M881" s="138"/>
      <c r="N881" s="138"/>
      <c r="O881" s="138"/>
      <c r="P881" s="138"/>
      <c r="Q881" s="138"/>
      <c r="R881" s="138"/>
      <c r="S881" s="138"/>
      <c r="AI881" s="87">
        <f>A881</f>
        <v>21</v>
      </c>
      <c r="AJ881" s="100" t="str">
        <f>B881</f>
        <v>.</v>
      </c>
      <c r="AK881" s="130" t="s">
        <v>1188</v>
      </c>
      <c r="AL881" s="138"/>
      <c r="AM881" s="138"/>
      <c r="AN881" s="138"/>
      <c r="AO881" s="138"/>
      <c r="AP881" s="138"/>
      <c r="AQ881" s="138"/>
      <c r="AR881" s="138"/>
      <c r="AS881" s="138"/>
      <c r="AT881" s="138"/>
      <c r="AU881" s="138"/>
      <c r="AV881" s="138"/>
      <c r="AW881" s="138"/>
      <c r="AX881" s="138"/>
      <c r="AY881" s="138"/>
      <c r="AZ881" s="138"/>
      <c r="BA881" s="138"/>
    </row>
    <row r="882" spans="1:69" ht="20.25" customHeight="1" hidden="1">
      <c r="A882" s="87">
        <f>IF(B882&lt;&gt;"",COUNTIF($B$8:B882,"."),"")</f>
      </c>
      <c r="C882" s="226" t="s">
        <v>1189</v>
      </c>
      <c r="D882" s="226"/>
      <c r="E882" s="226"/>
      <c r="F882" s="226"/>
      <c r="G882" s="226"/>
      <c r="H882" s="226"/>
      <c r="I882" s="226"/>
      <c r="J882" s="226"/>
      <c r="K882" s="226"/>
      <c r="L882" s="226"/>
      <c r="M882" s="226"/>
      <c r="N882" s="226"/>
      <c r="O882" s="226"/>
      <c r="P882" s="226"/>
      <c r="Q882" s="226"/>
      <c r="R882" s="226"/>
      <c r="S882" s="226"/>
      <c r="T882" s="226"/>
      <c r="U882" s="226"/>
      <c r="V882" s="226"/>
      <c r="W882" s="226"/>
      <c r="X882" s="226"/>
      <c r="Y882" s="226"/>
      <c r="Z882" s="226"/>
      <c r="AA882" s="226"/>
      <c r="AB882" s="226"/>
      <c r="AC882" s="226"/>
      <c r="AD882" s="226"/>
      <c r="AE882" s="226"/>
      <c r="AF882" s="226"/>
      <c r="AG882" s="226"/>
      <c r="AH882" s="226"/>
      <c r="AI882" s="87"/>
      <c r="AJ882" s="100"/>
      <c r="AK882" s="226" t="s">
        <v>1190</v>
      </c>
      <c r="AL882" s="226"/>
      <c r="AM882" s="226"/>
      <c r="AN882" s="226"/>
      <c r="AO882" s="226"/>
      <c r="AP882" s="226"/>
      <c r="AQ882" s="226"/>
      <c r="AR882" s="226"/>
      <c r="AS882" s="226"/>
      <c r="AT882" s="226"/>
      <c r="AU882" s="226"/>
      <c r="AV882" s="226"/>
      <c r="AW882" s="226"/>
      <c r="AX882" s="226"/>
      <c r="AY882" s="226"/>
      <c r="AZ882" s="226"/>
      <c r="BA882" s="226"/>
      <c r="BB882" s="226"/>
      <c r="BC882" s="226"/>
      <c r="BD882" s="226"/>
      <c r="BE882" s="226"/>
      <c r="BF882" s="226"/>
      <c r="BG882" s="226"/>
      <c r="BH882" s="226"/>
      <c r="BI882" s="226"/>
      <c r="BJ882" s="226"/>
      <c r="BK882" s="226"/>
      <c r="BL882" s="226"/>
      <c r="BM882" s="226"/>
      <c r="BN882" s="226"/>
      <c r="BO882" s="226"/>
      <c r="BP882" s="226"/>
      <c r="BQ882" s="227"/>
    </row>
    <row r="883" spans="1:69" ht="23.25" customHeight="1" hidden="1">
      <c r="A883" s="87"/>
      <c r="C883" s="140" t="s">
        <v>1191</v>
      </c>
      <c r="D883" s="227"/>
      <c r="E883" s="227"/>
      <c r="F883" s="227"/>
      <c r="G883" s="227"/>
      <c r="H883" s="227"/>
      <c r="I883" s="227"/>
      <c r="J883" s="227"/>
      <c r="K883" s="227"/>
      <c r="L883" s="227"/>
      <c r="M883" s="227"/>
      <c r="N883" s="227"/>
      <c r="O883" s="227"/>
      <c r="P883" s="227"/>
      <c r="Q883" s="227"/>
      <c r="R883" s="227"/>
      <c r="S883" s="227"/>
      <c r="T883" s="227"/>
      <c r="U883" s="227"/>
      <c r="V883" s="227"/>
      <c r="W883" s="227"/>
      <c r="X883" s="227"/>
      <c r="Y883" s="227"/>
      <c r="Z883" s="227"/>
      <c r="AA883" s="227"/>
      <c r="AB883" s="227"/>
      <c r="AC883" s="227"/>
      <c r="AD883" s="227"/>
      <c r="AE883" s="227"/>
      <c r="AF883" s="227"/>
      <c r="AG883" s="227"/>
      <c r="AH883" s="227"/>
      <c r="AI883" s="87"/>
      <c r="AJ883" s="100"/>
      <c r="AK883" s="140" t="s">
        <v>1192</v>
      </c>
      <c r="AL883" s="227"/>
      <c r="AM883" s="227"/>
      <c r="AN883" s="227"/>
      <c r="AO883" s="227"/>
      <c r="AP883" s="227"/>
      <c r="AQ883" s="227"/>
      <c r="AR883" s="227"/>
      <c r="AS883" s="227"/>
      <c r="AT883" s="227"/>
      <c r="AU883" s="227"/>
      <c r="AV883" s="227"/>
      <c r="AW883" s="227"/>
      <c r="AX883" s="227"/>
      <c r="AY883" s="227"/>
      <c r="AZ883" s="227"/>
      <c r="BA883" s="227"/>
      <c r="BB883" s="227"/>
      <c r="BC883" s="227"/>
      <c r="BD883" s="227"/>
      <c r="BE883" s="227"/>
      <c r="BF883" s="227"/>
      <c r="BG883" s="227"/>
      <c r="BH883" s="227"/>
      <c r="BI883" s="227"/>
      <c r="BJ883" s="227"/>
      <c r="BK883" s="227"/>
      <c r="BL883" s="227"/>
      <c r="BM883" s="227"/>
      <c r="BN883" s="227"/>
      <c r="BO883" s="227"/>
      <c r="BP883" s="227"/>
      <c r="BQ883" s="227"/>
    </row>
    <row r="884" spans="1:75" ht="31.5" customHeight="1" hidden="1">
      <c r="A884" s="87"/>
      <c r="C884" s="125" t="s">
        <v>509</v>
      </c>
      <c r="D884" s="125"/>
      <c r="E884" s="125"/>
      <c r="F884" s="125"/>
      <c r="G884" s="125"/>
      <c r="H884" s="125"/>
      <c r="I884" s="125"/>
      <c r="J884" s="125"/>
      <c r="K884" s="125"/>
      <c r="L884" s="125"/>
      <c r="M884" s="125"/>
      <c r="N884" s="486"/>
      <c r="O884" s="125" t="s">
        <v>5</v>
      </c>
      <c r="P884" s="125"/>
      <c r="Q884" s="572" t="s">
        <v>1193</v>
      </c>
      <c r="R884" s="572"/>
      <c r="S884" s="572"/>
      <c r="T884" s="572"/>
      <c r="U884" s="572"/>
      <c r="V884" s="572"/>
      <c r="W884" s="572" t="s">
        <v>1194</v>
      </c>
      <c r="X884" s="572"/>
      <c r="Y884" s="572"/>
      <c r="Z884" s="572"/>
      <c r="AA884" s="572"/>
      <c r="AB884" s="572"/>
      <c r="AC884" s="572" t="s">
        <v>1195</v>
      </c>
      <c r="AD884" s="572"/>
      <c r="AE884" s="572"/>
      <c r="AF884" s="572"/>
      <c r="AG884" s="572"/>
      <c r="AH884" s="572"/>
      <c r="AI884" s="87"/>
      <c r="AJ884" s="100"/>
      <c r="AK884" s="355" t="s">
        <v>623</v>
      </c>
      <c r="AL884" s="355"/>
      <c r="AM884" s="355"/>
      <c r="AN884" s="355"/>
      <c r="AO884" s="355"/>
      <c r="AP884" s="355"/>
      <c r="AQ884" s="355"/>
      <c r="AR884" s="355"/>
      <c r="AS884" s="355"/>
      <c r="AT884" s="355"/>
      <c r="AU884" s="355"/>
      <c r="AV884" s="355"/>
      <c r="AW884" s="355"/>
      <c r="AX884" s="355"/>
      <c r="AY884" s="355"/>
      <c r="BA884" s="386" t="s">
        <v>1196</v>
      </c>
      <c r="BB884" s="386"/>
      <c r="BD884" s="572" t="s">
        <v>1197</v>
      </c>
      <c r="BE884" s="572"/>
      <c r="BF884" s="572"/>
      <c r="BG884" s="572"/>
      <c r="BH884" s="572"/>
      <c r="BI884" s="572"/>
      <c r="BJ884" s="573"/>
      <c r="BK884" s="572" t="s">
        <v>1198</v>
      </c>
      <c r="BL884" s="572"/>
      <c r="BM884" s="572"/>
      <c r="BN884" s="572"/>
      <c r="BO884" s="572"/>
      <c r="BP884" s="572"/>
      <c r="BQ884" s="227"/>
      <c r="BV884" s="136"/>
      <c r="BW884" s="136"/>
    </row>
    <row r="885" spans="1:75" ht="15" customHeight="1" hidden="1">
      <c r="A885" s="87"/>
      <c r="C885" s="130" t="s">
        <v>1199</v>
      </c>
      <c r="D885" s="131"/>
      <c r="E885" s="131"/>
      <c r="F885" s="131"/>
      <c r="G885" s="131"/>
      <c r="H885" s="131"/>
      <c r="I885" s="131"/>
      <c r="J885" s="131"/>
      <c r="K885" s="131"/>
      <c r="O885" s="131"/>
      <c r="P885" s="131"/>
      <c r="Q885" s="574"/>
      <c r="R885" s="574"/>
      <c r="S885" s="574"/>
      <c r="T885" s="574"/>
      <c r="U885" s="574"/>
      <c r="V885" s="574"/>
      <c r="W885" s="574"/>
      <c r="X885" s="574"/>
      <c r="Y885" s="574"/>
      <c r="Z885" s="574"/>
      <c r="AA885" s="574"/>
      <c r="AB885" s="574"/>
      <c r="AC885" s="574"/>
      <c r="AD885" s="574"/>
      <c r="AE885" s="574"/>
      <c r="AF885" s="574"/>
      <c r="AG885" s="574"/>
      <c r="AH885" s="574"/>
      <c r="AI885" s="87"/>
      <c r="AJ885" s="100"/>
      <c r="AK885" s="130" t="s">
        <v>1200</v>
      </c>
      <c r="AL885" s="131"/>
      <c r="AM885" s="131"/>
      <c r="AN885" s="131"/>
      <c r="AO885" s="131"/>
      <c r="AP885" s="131"/>
      <c r="AQ885" s="131"/>
      <c r="AR885" s="131"/>
      <c r="AS885" s="131"/>
      <c r="BA885" s="131"/>
      <c r="BB885" s="131"/>
      <c r="BD885" s="574"/>
      <c r="BE885" s="574"/>
      <c r="BF885" s="574"/>
      <c r="BG885" s="574"/>
      <c r="BH885" s="574"/>
      <c r="BI885" s="574"/>
      <c r="BJ885" s="574"/>
      <c r="BK885" s="574"/>
      <c r="BL885" s="574"/>
      <c r="BM885" s="574"/>
      <c r="BN885" s="574"/>
      <c r="BO885" s="574"/>
      <c r="BP885" s="574"/>
      <c r="BQ885" s="227"/>
      <c r="BV885" s="136"/>
      <c r="BW885" s="136"/>
    </row>
    <row r="886" spans="1:75" ht="15" customHeight="1" hidden="1">
      <c r="A886" s="87"/>
      <c r="C886" s="131" t="s">
        <v>1201</v>
      </c>
      <c r="D886" s="131"/>
      <c r="E886" s="131"/>
      <c r="F886" s="131"/>
      <c r="G886" s="131"/>
      <c r="H886" s="131"/>
      <c r="I886" s="131"/>
      <c r="J886" s="131"/>
      <c r="O886" s="575">
        <v>135</v>
      </c>
      <c r="P886" s="575"/>
      <c r="Q886" s="576">
        <f>'[1]CDKT'!U34</f>
        <v>1060000000</v>
      </c>
      <c r="R886" s="576"/>
      <c r="S886" s="576"/>
      <c r="T886" s="576"/>
      <c r="U886" s="576"/>
      <c r="V886" s="576"/>
      <c r="W886" s="576"/>
      <c r="X886" s="576"/>
      <c r="Y886" s="576"/>
      <c r="Z886" s="576"/>
      <c r="AA886" s="576"/>
      <c r="AB886" s="576"/>
      <c r="AC886" s="576">
        <f>Q886-W886</f>
        <v>1060000000</v>
      </c>
      <c r="AD886" s="576"/>
      <c r="AE886" s="576"/>
      <c r="AF886" s="576"/>
      <c r="AG886" s="576"/>
      <c r="AH886" s="576"/>
      <c r="AI886" s="87"/>
      <c r="AJ886" s="100"/>
      <c r="AK886" s="131"/>
      <c r="AL886" s="131"/>
      <c r="AM886" s="131"/>
      <c r="AN886" s="131"/>
      <c r="AO886" s="131"/>
      <c r="AP886" s="131"/>
      <c r="AQ886" s="131"/>
      <c r="AR886" s="131"/>
      <c r="BA886" s="575">
        <f>O886</f>
        <v>135</v>
      </c>
      <c r="BB886" s="575"/>
      <c r="BD886" s="576">
        <f>Q886</f>
        <v>1060000000</v>
      </c>
      <c r="BE886" s="576"/>
      <c r="BF886" s="576"/>
      <c r="BG886" s="576"/>
      <c r="BH886" s="576"/>
      <c r="BI886" s="576"/>
      <c r="BJ886" s="577"/>
      <c r="BK886" s="576">
        <f>W886</f>
        <v>0</v>
      </c>
      <c r="BL886" s="576"/>
      <c r="BM886" s="576"/>
      <c r="BN886" s="576"/>
      <c r="BO886" s="576"/>
      <c r="BP886" s="576"/>
      <c r="BQ886" s="227"/>
      <c r="BV886" s="136"/>
      <c r="BW886" s="136"/>
    </row>
    <row r="887" spans="1:75" ht="15" customHeight="1" hidden="1">
      <c r="A887" s="87"/>
      <c r="C887" s="131" t="s">
        <v>1202</v>
      </c>
      <c r="D887" s="131"/>
      <c r="E887" s="131"/>
      <c r="F887" s="131"/>
      <c r="G887" s="131"/>
      <c r="H887" s="131"/>
      <c r="I887" s="131"/>
      <c r="J887" s="131"/>
      <c r="O887" s="575">
        <v>133</v>
      </c>
      <c r="P887" s="575"/>
      <c r="Q887" s="576"/>
      <c r="R887" s="576"/>
      <c r="S887" s="576"/>
      <c r="T887" s="576"/>
      <c r="U887" s="576"/>
      <c r="V887" s="576"/>
      <c r="W887" s="576">
        <v>1060000000</v>
      </c>
      <c r="X887" s="576"/>
      <c r="Y887" s="576"/>
      <c r="Z887" s="576"/>
      <c r="AA887" s="576"/>
      <c r="AB887" s="576"/>
      <c r="AC887" s="576">
        <f>Q887-W887</f>
        <v>-1060000000</v>
      </c>
      <c r="AD887" s="576"/>
      <c r="AE887" s="576"/>
      <c r="AF887" s="576"/>
      <c r="AG887" s="576"/>
      <c r="AH887" s="576"/>
      <c r="AI887" s="87"/>
      <c r="AJ887" s="100"/>
      <c r="AK887" s="131"/>
      <c r="AL887" s="131"/>
      <c r="AM887" s="131"/>
      <c r="AN887" s="131"/>
      <c r="AO887" s="131"/>
      <c r="AP887" s="131"/>
      <c r="AQ887" s="131"/>
      <c r="AR887" s="131"/>
      <c r="BA887" s="578"/>
      <c r="BB887" s="578"/>
      <c r="BD887" s="579"/>
      <c r="BE887" s="579"/>
      <c r="BF887" s="579"/>
      <c r="BG887" s="579"/>
      <c r="BH887" s="579"/>
      <c r="BI887" s="579"/>
      <c r="BJ887" s="577"/>
      <c r="BK887" s="579"/>
      <c r="BL887" s="579"/>
      <c r="BM887" s="579"/>
      <c r="BN887" s="579"/>
      <c r="BO887" s="579"/>
      <c r="BP887" s="579"/>
      <c r="BQ887" s="227"/>
      <c r="BV887" s="136"/>
      <c r="BW887" s="136"/>
    </row>
    <row r="888" spans="1:75" ht="15" customHeight="1" hidden="1">
      <c r="A888" s="87"/>
      <c r="C888" s="148" t="s">
        <v>504</v>
      </c>
      <c r="D888" s="148"/>
      <c r="E888" s="148"/>
      <c r="F888" s="148"/>
      <c r="G888" s="148"/>
      <c r="H888" s="148"/>
      <c r="I888" s="148"/>
      <c r="J888" s="148"/>
      <c r="K888" s="199"/>
      <c r="L888" s="199"/>
      <c r="M888" s="199"/>
      <c r="N888" s="199"/>
      <c r="O888" s="580"/>
      <c r="P888" s="580"/>
      <c r="Q888" s="581">
        <f>SUM(Q886:V887)</f>
        <v>1060000000</v>
      </c>
      <c r="R888" s="581"/>
      <c r="S888" s="581"/>
      <c r="T888" s="581"/>
      <c r="U888" s="581"/>
      <c r="V888" s="581"/>
      <c r="W888" s="581">
        <f>SUM(W886:AB887)</f>
        <v>1060000000</v>
      </c>
      <c r="X888" s="581"/>
      <c r="Y888" s="581"/>
      <c r="Z888" s="581"/>
      <c r="AA888" s="581"/>
      <c r="AB888" s="581"/>
      <c r="AC888" s="581">
        <f>Q888-W888</f>
        <v>0</v>
      </c>
      <c r="AD888" s="581"/>
      <c r="AE888" s="581"/>
      <c r="AF888" s="581"/>
      <c r="AG888" s="581"/>
      <c r="AH888" s="581"/>
      <c r="AI888" s="87"/>
      <c r="AJ888" s="100"/>
      <c r="AK888" s="131"/>
      <c r="AL888" s="131"/>
      <c r="AM888" s="131"/>
      <c r="AN888" s="131"/>
      <c r="AO888" s="131"/>
      <c r="AP888" s="131"/>
      <c r="AQ888" s="131"/>
      <c r="AR888" s="131"/>
      <c r="BA888" s="578"/>
      <c r="BB888" s="578"/>
      <c r="BD888" s="579"/>
      <c r="BE888" s="579"/>
      <c r="BF888" s="579"/>
      <c r="BG888" s="579"/>
      <c r="BH888" s="579"/>
      <c r="BI888" s="579"/>
      <c r="BJ888" s="577"/>
      <c r="BK888" s="579"/>
      <c r="BL888" s="579"/>
      <c r="BM888" s="579"/>
      <c r="BN888" s="579"/>
      <c r="BO888" s="579"/>
      <c r="BP888" s="579"/>
      <c r="BQ888" s="227"/>
      <c r="BV888" s="136"/>
      <c r="BW888" s="136"/>
    </row>
    <row r="889" spans="1:75" ht="15" customHeight="1" hidden="1">
      <c r="A889" s="87"/>
      <c r="C889" s="131"/>
      <c r="D889" s="131"/>
      <c r="E889" s="131"/>
      <c r="F889" s="131"/>
      <c r="G889" s="131"/>
      <c r="H889" s="131"/>
      <c r="I889" s="131"/>
      <c r="J889" s="131"/>
      <c r="O889" s="578"/>
      <c r="P889" s="578"/>
      <c r="Q889" s="579"/>
      <c r="R889" s="579"/>
      <c r="S889" s="579"/>
      <c r="T889" s="579"/>
      <c r="U889" s="579"/>
      <c r="V889" s="579"/>
      <c r="W889" s="579"/>
      <c r="X889" s="579"/>
      <c r="Y889" s="579"/>
      <c r="Z889" s="579"/>
      <c r="AA889" s="579"/>
      <c r="AB889" s="579"/>
      <c r="AC889" s="579"/>
      <c r="AD889" s="579"/>
      <c r="AE889" s="579"/>
      <c r="AF889" s="579"/>
      <c r="AG889" s="579"/>
      <c r="AH889" s="579"/>
      <c r="AI889" s="87"/>
      <c r="AJ889" s="100"/>
      <c r="AK889" s="131"/>
      <c r="AL889" s="131"/>
      <c r="AM889" s="131"/>
      <c r="AN889" s="131"/>
      <c r="AO889" s="131"/>
      <c r="AP889" s="131"/>
      <c r="AQ889" s="131"/>
      <c r="AR889" s="131"/>
      <c r="BA889" s="578"/>
      <c r="BB889" s="578"/>
      <c r="BD889" s="579"/>
      <c r="BE889" s="579"/>
      <c r="BF889" s="579"/>
      <c r="BG889" s="579"/>
      <c r="BH889" s="579"/>
      <c r="BI889" s="579"/>
      <c r="BJ889" s="577"/>
      <c r="BK889" s="579"/>
      <c r="BL889" s="579"/>
      <c r="BM889" s="579"/>
      <c r="BN889" s="579"/>
      <c r="BO889" s="579"/>
      <c r="BP889" s="579"/>
      <c r="BQ889" s="227"/>
      <c r="BV889" s="136"/>
      <c r="BW889" s="136"/>
    </row>
    <row r="890" spans="1:75" ht="15" customHeight="1" hidden="1">
      <c r="A890" s="87"/>
      <c r="C890" s="582" t="s">
        <v>600</v>
      </c>
      <c r="D890" s="131"/>
      <c r="E890" s="131"/>
      <c r="F890" s="131"/>
      <c r="G890" s="131"/>
      <c r="H890" s="131"/>
      <c r="I890" s="131"/>
      <c r="J890" s="131"/>
      <c r="O890" s="583">
        <v>151</v>
      </c>
      <c r="P890" s="583"/>
      <c r="Q890" s="576"/>
      <c r="R890" s="576"/>
      <c r="S890" s="576"/>
      <c r="T890" s="576"/>
      <c r="U890" s="576"/>
      <c r="V890" s="576"/>
      <c r="W890" s="576">
        <v>3927043922</v>
      </c>
      <c r="X890" s="576"/>
      <c r="Y890" s="576"/>
      <c r="Z890" s="576"/>
      <c r="AA890" s="576"/>
      <c r="AB890" s="576"/>
      <c r="AC890" s="576">
        <f>Q890-W890</f>
        <v>-3927043922</v>
      </c>
      <c r="AD890" s="576"/>
      <c r="AE890" s="576"/>
      <c r="AF890" s="576"/>
      <c r="AG890" s="576"/>
      <c r="AH890" s="576"/>
      <c r="AI890" s="87"/>
      <c r="AJ890" s="100"/>
      <c r="AK890" s="131"/>
      <c r="AL890" s="131"/>
      <c r="AM890" s="131"/>
      <c r="AN890" s="131"/>
      <c r="AO890" s="131"/>
      <c r="AP890" s="131"/>
      <c r="AQ890" s="131"/>
      <c r="AR890" s="131"/>
      <c r="BA890" s="575">
        <f>O890</f>
        <v>151</v>
      </c>
      <c r="BB890" s="575"/>
      <c r="BD890" s="576">
        <f>Q890</f>
        <v>0</v>
      </c>
      <c r="BE890" s="576"/>
      <c r="BF890" s="576"/>
      <c r="BG890" s="576"/>
      <c r="BH890" s="576"/>
      <c r="BI890" s="576"/>
      <c r="BJ890" s="577"/>
      <c r="BK890" s="576">
        <f>W890</f>
        <v>3927043922</v>
      </c>
      <c r="BL890" s="576"/>
      <c r="BM890" s="576"/>
      <c r="BN890" s="576"/>
      <c r="BO890" s="576"/>
      <c r="BP890" s="576"/>
      <c r="BQ890" s="227"/>
      <c r="BV890" s="136"/>
      <c r="BW890" s="136"/>
    </row>
    <row r="891" spans="1:75" ht="15" customHeight="1" hidden="1">
      <c r="A891" s="87"/>
      <c r="C891" s="131" t="s">
        <v>1203</v>
      </c>
      <c r="D891" s="131"/>
      <c r="E891" s="131"/>
      <c r="F891" s="131"/>
      <c r="G891" s="131"/>
      <c r="H891" s="131"/>
      <c r="I891" s="131"/>
      <c r="J891" s="131"/>
      <c r="O891" s="575">
        <v>154</v>
      </c>
      <c r="P891" s="575"/>
      <c r="Q891" s="576">
        <f>'[1]CDKT'!U66</f>
        <v>5677621522</v>
      </c>
      <c r="R891" s="576"/>
      <c r="S891" s="576"/>
      <c r="T891" s="576"/>
      <c r="U891" s="576"/>
      <c r="V891" s="576"/>
      <c r="W891" s="576">
        <v>1750577600</v>
      </c>
      <c r="X891" s="576"/>
      <c r="Y891" s="576"/>
      <c r="Z891" s="576"/>
      <c r="AA891" s="576"/>
      <c r="AB891" s="576"/>
      <c r="AC891" s="576">
        <f>Q891-W891</f>
        <v>3927043922</v>
      </c>
      <c r="AD891" s="576"/>
      <c r="AE891" s="576"/>
      <c r="AF891" s="576"/>
      <c r="AG891" s="576"/>
      <c r="AH891" s="576"/>
      <c r="AI891" s="87"/>
      <c r="AJ891" s="100"/>
      <c r="AK891" s="131"/>
      <c r="AL891" s="131"/>
      <c r="AM891" s="131"/>
      <c r="AN891" s="131"/>
      <c r="AO891" s="131"/>
      <c r="AP891" s="131"/>
      <c r="AQ891" s="131"/>
      <c r="AR891" s="131"/>
      <c r="BA891" s="575">
        <f>O891</f>
        <v>154</v>
      </c>
      <c r="BB891" s="575"/>
      <c r="BD891" s="576">
        <f>Q891</f>
        <v>5677621522</v>
      </c>
      <c r="BE891" s="576"/>
      <c r="BF891" s="576"/>
      <c r="BG891" s="576"/>
      <c r="BH891" s="576"/>
      <c r="BI891" s="576"/>
      <c r="BJ891" s="577"/>
      <c r="BK891" s="576">
        <f>W891</f>
        <v>1750577600</v>
      </c>
      <c r="BL891" s="576"/>
      <c r="BM891" s="576"/>
      <c r="BN891" s="576"/>
      <c r="BO891" s="576"/>
      <c r="BP891" s="576"/>
      <c r="BQ891" s="227"/>
      <c r="BV891" s="136"/>
      <c r="BW891" s="136"/>
    </row>
    <row r="892" spans="1:75" ht="15" customHeight="1" hidden="1">
      <c r="A892" s="87"/>
      <c r="C892" s="148" t="s">
        <v>504</v>
      </c>
      <c r="D892" s="148"/>
      <c r="E892" s="148"/>
      <c r="F892" s="148"/>
      <c r="G892" s="148"/>
      <c r="H892" s="148"/>
      <c r="I892" s="148"/>
      <c r="J892" s="148"/>
      <c r="K892" s="199"/>
      <c r="L892" s="199"/>
      <c r="M892" s="199"/>
      <c r="N892" s="199"/>
      <c r="O892" s="580"/>
      <c r="P892" s="580"/>
      <c r="Q892" s="581">
        <f>SUM(Q890:V891)</f>
        <v>5677621522</v>
      </c>
      <c r="R892" s="581"/>
      <c r="S892" s="581"/>
      <c r="T892" s="581"/>
      <c r="U892" s="581"/>
      <c r="V892" s="581"/>
      <c r="W892" s="581">
        <f>SUM(W890:AB891)</f>
        <v>5677621522</v>
      </c>
      <c r="X892" s="581"/>
      <c r="Y892" s="581"/>
      <c r="Z892" s="581"/>
      <c r="AA892" s="581"/>
      <c r="AB892" s="581"/>
      <c r="AC892" s="581">
        <f>Q892-W892</f>
        <v>0</v>
      </c>
      <c r="AD892" s="581"/>
      <c r="AE892" s="581"/>
      <c r="AF892" s="581"/>
      <c r="AG892" s="581"/>
      <c r="AH892" s="581"/>
      <c r="AI892" s="87"/>
      <c r="AJ892" s="100"/>
      <c r="AK892" s="131"/>
      <c r="AL892" s="131"/>
      <c r="AM892" s="131"/>
      <c r="AN892" s="131"/>
      <c r="AO892" s="131"/>
      <c r="AP892" s="131"/>
      <c r="AQ892" s="131"/>
      <c r="AR892" s="131"/>
      <c r="BA892" s="578"/>
      <c r="BB892" s="578"/>
      <c r="BD892" s="579"/>
      <c r="BE892" s="579"/>
      <c r="BF892" s="579"/>
      <c r="BG892" s="579"/>
      <c r="BH892" s="579"/>
      <c r="BI892" s="579"/>
      <c r="BJ892" s="577"/>
      <c r="BK892" s="579"/>
      <c r="BL892" s="579"/>
      <c r="BM892" s="579"/>
      <c r="BN892" s="579"/>
      <c r="BO892" s="579"/>
      <c r="BP892" s="579"/>
      <c r="BQ892" s="227"/>
      <c r="BV892" s="136"/>
      <c r="BW892" s="136"/>
    </row>
    <row r="893" spans="1:75" ht="15" customHeight="1" hidden="1">
      <c r="A893" s="87"/>
      <c r="C893" s="131"/>
      <c r="D893" s="131"/>
      <c r="E893" s="131"/>
      <c r="F893" s="131"/>
      <c r="G893" s="131"/>
      <c r="H893" s="131"/>
      <c r="I893" s="131"/>
      <c r="J893" s="131"/>
      <c r="O893" s="578"/>
      <c r="P893" s="578"/>
      <c r="Q893" s="579"/>
      <c r="R893" s="579"/>
      <c r="S893" s="579"/>
      <c r="T893" s="579"/>
      <c r="U893" s="579"/>
      <c r="V893" s="579"/>
      <c r="W893" s="579"/>
      <c r="X893" s="579"/>
      <c r="Y893" s="579"/>
      <c r="Z893" s="579"/>
      <c r="AA893" s="579"/>
      <c r="AB893" s="579"/>
      <c r="AC893" s="579"/>
      <c r="AD893" s="579"/>
      <c r="AE893" s="579"/>
      <c r="AF893" s="579"/>
      <c r="AG893" s="579"/>
      <c r="AH893" s="579"/>
      <c r="AI893" s="87"/>
      <c r="AJ893" s="100"/>
      <c r="AK893" s="131"/>
      <c r="AL893" s="131"/>
      <c r="AM893" s="131"/>
      <c r="AN893" s="131"/>
      <c r="AO893" s="131"/>
      <c r="AP893" s="131"/>
      <c r="AQ893" s="131"/>
      <c r="AR893" s="131"/>
      <c r="BA893" s="578"/>
      <c r="BB893" s="578"/>
      <c r="BD893" s="579"/>
      <c r="BE893" s="579"/>
      <c r="BF893" s="579"/>
      <c r="BG893" s="579"/>
      <c r="BH893" s="579"/>
      <c r="BI893" s="579"/>
      <c r="BJ893" s="577"/>
      <c r="BK893" s="579"/>
      <c r="BL893" s="579"/>
      <c r="BM893" s="579"/>
      <c r="BN893" s="579"/>
      <c r="BO893" s="579"/>
      <c r="BP893" s="579"/>
      <c r="BQ893" s="227"/>
      <c r="BV893" s="136"/>
      <c r="BW893" s="136"/>
    </row>
    <row r="894" spans="1:75" ht="15" customHeight="1" hidden="1">
      <c r="A894" s="87"/>
      <c r="C894" s="582" t="s">
        <v>1204</v>
      </c>
      <c r="D894" s="131"/>
      <c r="E894" s="131"/>
      <c r="F894" s="131"/>
      <c r="G894" s="131"/>
      <c r="H894" s="131"/>
      <c r="I894" s="131"/>
      <c r="J894" s="131"/>
      <c r="O894" s="583">
        <v>313</v>
      </c>
      <c r="P894" s="583"/>
      <c r="Q894" s="576">
        <f>W895</f>
        <v>465743378</v>
      </c>
      <c r="R894" s="576"/>
      <c r="S894" s="576"/>
      <c r="T894" s="576"/>
      <c r="U894" s="576"/>
      <c r="V894" s="576"/>
      <c r="W894" s="576"/>
      <c r="X894" s="576"/>
      <c r="Y894" s="576"/>
      <c r="Z894" s="576"/>
      <c r="AA894" s="576"/>
      <c r="AB894" s="576"/>
      <c r="AC894" s="576">
        <f>Q894-W894</f>
        <v>465743378</v>
      </c>
      <c r="AD894" s="576"/>
      <c r="AE894" s="576"/>
      <c r="AF894" s="576"/>
      <c r="AG894" s="576"/>
      <c r="AH894" s="576"/>
      <c r="AI894" s="87"/>
      <c r="AJ894" s="100"/>
      <c r="AK894" s="131"/>
      <c r="AL894" s="131"/>
      <c r="AM894" s="131"/>
      <c r="AN894" s="131"/>
      <c r="AO894" s="131"/>
      <c r="AP894" s="131"/>
      <c r="AQ894" s="131"/>
      <c r="AR894" s="131"/>
      <c r="BA894" s="578"/>
      <c r="BB894" s="578"/>
      <c r="BD894" s="579"/>
      <c r="BE894" s="579"/>
      <c r="BF894" s="579"/>
      <c r="BG894" s="579"/>
      <c r="BH894" s="579"/>
      <c r="BI894" s="579"/>
      <c r="BJ894" s="577"/>
      <c r="BK894" s="579"/>
      <c r="BL894" s="579"/>
      <c r="BM894" s="579"/>
      <c r="BN894" s="579"/>
      <c r="BO894" s="579"/>
      <c r="BP894" s="579"/>
      <c r="BQ894" s="227"/>
      <c r="BV894" s="136"/>
      <c r="BW894" s="136"/>
    </row>
    <row r="895" spans="1:75" ht="15" customHeight="1" hidden="1">
      <c r="A895" s="87"/>
      <c r="C895" s="584" t="str">
        <f>'[1]CDKT'!G151</f>
        <v>Các khoản phải trả, phải nộp ngắn hạn khác</v>
      </c>
      <c r="D895" s="584"/>
      <c r="E895" s="584"/>
      <c r="F895" s="584"/>
      <c r="G895" s="584"/>
      <c r="H895" s="584"/>
      <c r="I895" s="584"/>
      <c r="J895" s="584"/>
      <c r="K895" s="584"/>
      <c r="L895" s="584"/>
      <c r="M895" s="584"/>
      <c r="N895" s="584"/>
      <c r="O895" s="583">
        <v>328</v>
      </c>
      <c r="P895" s="583"/>
      <c r="Q895" s="576"/>
      <c r="R895" s="576"/>
      <c r="S895" s="576"/>
      <c r="T895" s="576"/>
      <c r="U895" s="576"/>
      <c r="V895" s="576"/>
      <c r="W895" s="576">
        <v>465743378</v>
      </c>
      <c r="X895" s="576"/>
      <c r="Y895" s="576"/>
      <c r="Z895" s="576"/>
      <c r="AA895" s="576"/>
      <c r="AB895" s="576"/>
      <c r="AC895" s="576">
        <f>Q895-W895</f>
        <v>-465743378</v>
      </c>
      <c r="AD895" s="576"/>
      <c r="AE895" s="576"/>
      <c r="AF895" s="576"/>
      <c r="AG895" s="576"/>
      <c r="AH895" s="576"/>
      <c r="AI895" s="87"/>
      <c r="AJ895" s="100"/>
      <c r="AK895" s="131"/>
      <c r="AL895" s="131"/>
      <c r="AM895" s="131"/>
      <c r="AN895" s="131"/>
      <c r="AO895" s="131"/>
      <c r="AP895" s="131"/>
      <c r="AQ895" s="131"/>
      <c r="AR895" s="131"/>
      <c r="BA895" s="578"/>
      <c r="BB895" s="578"/>
      <c r="BD895" s="579"/>
      <c r="BE895" s="579"/>
      <c r="BF895" s="579"/>
      <c r="BG895" s="579"/>
      <c r="BH895" s="579"/>
      <c r="BI895" s="579"/>
      <c r="BJ895" s="577"/>
      <c r="BK895" s="579"/>
      <c r="BL895" s="579"/>
      <c r="BM895" s="579"/>
      <c r="BN895" s="579"/>
      <c r="BO895" s="579"/>
      <c r="BP895" s="579"/>
      <c r="BQ895" s="227"/>
      <c r="BV895" s="136"/>
      <c r="BW895" s="136"/>
    </row>
    <row r="896" spans="1:75" ht="15" customHeight="1" hidden="1">
      <c r="A896" s="87"/>
      <c r="C896" s="148" t="s">
        <v>504</v>
      </c>
      <c r="D896" s="148"/>
      <c r="E896" s="148"/>
      <c r="F896" s="148"/>
      <c r="G896" s="148"/>
      <c r="H896" s="148"/>
      <c r="I896" s="148"/>
      <c r="J896" s="148"/>
      <c r="K896" s="199"/>
      <c r="L896" s="199"/>
      <c r="M896" s="199"/>
      <c r="N896" s="199"/>
      <c r="O896" s="580"/>
      <c r="P896" s="580"/>
      <c r="Q896" s="581">
        <f>SUM(Q894:V895)</f>
        <v>465743378</v>
      </c>
      <c r="R896" s="581"/>
      <c r="S896" s="581"/>
      <c r="T896" s="581"/>
      <c r="U896" s="581"/>
      <c r="V896" s="581"/>
      <c r="W896" s="581">
        <f>SUM(W894:AB895)</f>
        <v>465743378</v>
      </c>
      <c r="X896" s="581"/>
      <c r="Y896" s="581"/>
      <c r="Z896" s="581"/>
      <c r="AA896" s="581"/>
      <c r="AB896" s="581"/>
      <c r="AC896" s="581">
        <f>Q896-W896</f>
        <v>0</v>
      </c>
      <c r="AD896" s="581"/>
      <c r="AE896" s="581"/>
      <c r="AF896" s="581"/>
      <c r="AG896" s="581"/>
      <c r="AH896" s="581"/>
      <c r="AI896" s="87"/>
      <c r="AJ896" s="100"/>
      <c r="AK896" s="131"/>
      <c r="AL896" s="131"/>
      <c r="AM896" s="131"/>
      <c r="AN896" s="131"/>
      <c r="AO896" s="131"/>
      <c r="AP896" s="131"/>
      <c r="AQ896" s="131"/>
      <c r="AR896" s="131"/>
      <c r="BA896" s="578"/>
      <c r="BB896" s="578"/>
      <c r="BD896" s="579"/>
      <c r="BE896" s="579"/>
      <c r="BF896" s="579"/>
      <c r="BG896" s="579"/>
      <c r="BH896" s="579"/>
      <c r="BI896" s="579"/>
      <c r="BJ896" s="577"/>
      <c r="BK896" s="579"/>
      <c r="BL896" s="579"/>
      <c r="BM896" s="579"/>
      <c r="BN896" s="579"/>
      <c r="BO896" s="579"/>
      <c r="BP896" s="579"/>
      <c r="BQ896" s="227"/>
      <c r="BV896" s="136"/>
      <c r="BW896" s="136"/>
    </row>
    <row r="897" spans="1:75" ht="15" customHeight="1" hidden="1">
      <c r="A897" s="87"/>
      <c r="C897" s="582"/>
      <c r="D897" s="131"/>
      <c r="E897" s="131"/>
      <c r="F897" s="131"/>
      <c r="G897" s="131"/>
      <c r="H897" s="131"/>
      <c r="I897" s="131"/>
      <c r="J897" s="131"/>
      <c r="O897" s="585"/>
      <c r="P897" s="585"/>
      <c r="Q897" s="579"/>
      <c r="R897" s="579"/>
      <c r="S897" s="579"/>
      <c r="T897" s="579"/>
      <c r="U897" s="579"/>
      <c r="V897" s="579"/>
      <c r="W897" s="579"/>
      <c r="X897" s="579"/>
      <c r="Y897" s="579"/>
      <c r="Z897" s="579"/>
      <c r="AA897" s="579"/>
      <c r="AB897" s="579"/>
      <c r="AC897" s="579"/>
      <c r="AD897" s="579"/>
      <c r="AE897" s="579"/>
      <c r="AF897" s="579"/>
      <c r="AG897" s="579"/>
      <c r="AH897" s="579"/>
      <c r="AI897" s="87"/>
      <c r="AJ897" s="100"/>
      <c r="AK897" s="131"/>
      <c r="AL897" s="131"/>
      <c r="AM897" s="131"/>
      <c r="AN897" s="131"/>
      <c r="AO897" s="131"/>
      <c r="AP897" s="131"/>
      <c r="AQ897" s="131"/>
      <c r="AR897" s="131"/>
      <c r="BA897" s="578"/>
      <c r="BB897" s="578"/>
      <c r="BD897" s="579"/>
      <c r="BE897" s="579"/>
      <c r="BF897" s="579"/>
      <c r="BG897" s="579"/>
      <c r="BH897" s="579"/>
      <c r="BI897" s="579"/>
      <c r="BJ897" s="577"/>
      <c r="BK897" s="579"/>
      <c r="BL897" s="579"/>
      <c r="BM897" s="579"/>
      <c r="BN897" s="579"/>
      <c r="BO897" s="579"/>
      <c r="BP897" s="579"/>
      <c r="BQ897" s="227"/>
      <c r="BV897" s="136"/>
      <c r="BW897" s="136"/>
    </row>
    <row r="898" ht="15" customHeight="1" hidden="1"/>
    <row r="899" spans="1:75" ht="15" customHeight="1" hidden="1" outlineLevel="1">
      <c r="A899" s="87"/>
      <c r="C899" s="130" t="s">
        <v>1205</v>
      </c>
      <c r="D899" s="131"/>
      <c r="E899" s="131"/>
      <c r="F899" s="131"/>
      <c r="G899" s="131"/>
      <c r="H899" s="131"/>
      <c r="I899" s="131"/>
      <c r="J899" s="131"/>
      <c r="K899" s="131"/>
      <c r="O899" s="575"/>
      <c r="P899" s="575"/>
      <c r="Q899" s="574"/>
      <c r="R899" s="574"/>
      <c r="S899" s="574"/>
      <c r="T899" s="574"/>
      <c r="U899" s="574"/>
      <c r="V899" s="574"/>
      <c r="W899" s="574"/>
      <c r="X899" s="574"/>
      <c r="Y899" s="574"/>
      <c r="Z899" s="574"/>
      <c r="AA899" s="574"/>
      <c r="AB899" s="574"/>
      <c r="AC899" s="574"/>
      <c r="AD899" s="574"/>
      <c r="AE899" s="574"/>
      <c r="AF899" s="574"/>
      <c r="AG899" s="574"/>
      <c r="AH899" s="574"/>
      <c r="AI899" s="87"/>
      <c r="AJ899" s="100"/>
      <c r="AK899" s="130" t="s">
        <v>1206</v>
      </c>
      <c r="AL899" s="131"/>
      <c r="AM899" s="131"/>
      <c r="AN899" s="131"/>
      <c r="AO899" s="131"/>
      <c r="AP899" s="131"/>
      <c r="AQ899" s="131"/>
      <c r="AR899" s="131"/>
      <c r="AS899" s="131"/>
      <c r="BA899" s="131"/>
      <c r="BB899" s="131"/>
      <c r="BD899" s="574"/>
      <c r="BE899" s="574"/>
      <c r="BF899" s="574"/>
      <c r="BG899" s="574"/>
      <c r="BH899" s="574"/>
      <c r="BI899" s="574"/>
      <c r="BJ899" s="574"/>
      <c r="BK899" s="574"/>
      <c r="BL899" s="574"/>
      <c r="BM899" s="574"/>
      <c r="BN899" s="574"/>
      <c r="BO899" s="574"/>
      <c r="BP899" s="574"/>
      <c r="BQ899" s="227"/>
      <c r="BV899" s="136"/>
      <c r="BW899" s="136"/>
    </row>
    <row r="900" spans="1:75" ht="15" customHeight="1" hidden="1" outlineLevel="1">
      <c r="A900" s="87"/>
      <c r="C900" s="131" t="s">
        <v>1207</v>
      </c>
      <c r="D900" s="131"/>
      <c r="E900" s="131"/>
      <c r="F900" s="131"/>
      <c r="G900" s="131"/>
      <c r="H900" s="131"/>
      <c r="I900" s="131"/>
      <c r="J900" s="131"/>
      <c r="O900" s="575" t="str">
        <f>'[1]KQKD'!B21</f>
        <v>01.9</v>
      </c>
      <c r="P900" s="575"/>
      <c r="Q900" s="576">
        <f>'[1]KQKD'!R21</f>
        <v>14829419044</v>
      </c>
      <c r="R900" s="576"/>
      <c r="S900" s="576"/>
      <c r="T900" s="576"/>
      <c r="U900" s="576"/>
      <c r="V900" s="576"/>
      <c r="W900" s="576">
        <v>0</v>
      </c>
      <c r="X900" s="576"/>
      <c r="Y900" s="576"/>
      <c r="Z900" s="576"/>
      <c r="AA900" s="576"/>
      <c r="AB900" s="576"/>
      <c r="AC900" s="576">
        <f>Q900-W900</f>
        <v>14829419044</v>
      </c>
      <c r="AD900" s="576"/>
      <c r="AE900" s="576"/>
      <c r="AF900" s="576"/>
      <c r="AG900" s="576"/>
      <c r="AH900" s="576"/>
      <c r="AI900" s="87"/>
      <c r="AJ900" s="100"/>
      <c r="AK900" s="131"/>
      <c r="AL900" s="131"/>
      <c r="AM900" s="131"/>
      <c r="AN900" s="131"/>
      <c r="AO900" s="131"/>
      <c r="AP900" s="131"/>
      <c r="AQ900" s="131"/>
      <c r="AR900" s="131"/>
      <c r="BA900" s="575" t="str">
        <f>O900</f>
        <v>01.9</v>
      </c>
      <c r="BB900" s="575"/>
      <c r="BD900" s="576">
        <f>Q900</f>
        <v>14829419044</v>
      </c>
      <c r="BE900" s="576"/>
      <c r="BF900" s="576"/>
      <c r="BG900" s="576"/>
      <c r="BH900" s="576"/>
      <c r="BI900" s="576"/>
      <c r="BJ900" s="577"/>
      <c r="BK900" s="576">
        <f>W900</f>
        <v>0</v>
      </c>
      <c r="BL900" s="576"/>
      <c r="BM900" s="576"/>
      <c r="BN900" s="576"/>
      <c r="BO900" s="576"/>
      <c r="BP900" s="576"/>
      <c r="BQ900" s="227"/>
      <c r="BV900" s="136"/>
      <c r="BW900" s="136"/>
    </row>
    <row r="901" spans="1:75" ht="15" customHeight="1" hidden="1" outlineLevel="1">
      <c r="A901" s="87"/>
      <c r="C901" s="131"/>
      <c r="D901" s="131"/>
      <c r="E901" s="131"/>
      <c r="F901" s="131"/>
      <c r="G901" s="131"/>
      <c r="H901" s="131"/>
      <c r="I901" s="131"/>
      <c r="J901" s="131"/>
      <c r="O901" s="575"/>
      <c r="P901" s="575"/>
      <c r="Q901" s="576">
        <v>0</v>
      </c>
      <c r="R901" s="576"/>
      <c r="S901" s="576"/>
      <c r="T901" s="576"/>
      <c r="U901" s="576"/>
      <c r="V901" s="576"/>
      <c r="W901" s="576">
        <v>0</v>
      </c>
      <c r="X901" s="576"/>
      <c r="Y901" s="576"/>
      <c r="Z901" s="576"/>
      <c r="AA901" s="576"/>
      <c r="AB901" s="576"/>
      <c r="AC901" s="576"/>
      <c r="AD901" s="576"/>
      <c r="AE901" s="576"/>
      <c r="AF901" s="576"/>
      <c r="AG901" s="576"/>
      <c r="AH901" s="576"/>
      <c r="AI901" s="87"/>
      <c r="AJ901" s="100"/>
      <c r="AK901" s="131"/>
      <c r="AL901" s="131"/>
      <c r="AM901" s="131"/>
      <c r="AN901" s="131"/>
      <c r="AO901" s="131"/>
      <c r="AP901" s="131"/>
      <c r="AQ901" s="131"/>
      <c r="AR901" s="131"/>
      <c r="BA901" s="575">
        <f>O901</f>
        <v>0</v>
      </c>
      <c r="BB901" s="575"/>
      <c r="BD901" s="576">
        <f>Q901</f>
        <v>0</v>
      </c>
      <c r="BE901" s="576"/>
      <c r="BF901" s="576"/>
      <c r="BG901" s="576"/>
      <c r="BH901" s="576"/>
      <c r="BI901" s="576"/>
      <c r="BJ901" s="577"/>
      <c r="BK901" s="576">
        <f>W901</f>
        <v>0</v>
      </c>
      <c r="BL901" s="576"/>
      <c r="BM901" s="576"/>
      <c r="BN901" s="576"/>
      <c r="BO901" s="576"/>
      <c r="BP901" s="576"/>
      <c r="BQ901" s="227"/>
      <c r="BV901" s="136"/>
      <c r="BW901" s="136"/>
    </row>
    <row r="902" spans="1:75" ht="15" customHeight="1" hidden="1" outlineLevel="1" collapsed="1">
      <c r="A902" s="87"/>
      <c r="C902" s="130" t="s">
        <v>1208</v>
      </c>
      <c r="D902" s="131"/>
      <c r="E902" s="131"/>
      <c r="F902" s="131"/>
      <c r="G902" s="131"/>
      <c r="H902" s="131"/>
      <c r="I902" s="131"/>
      <c r="J902" s="131"/>
      <c r="K902" s="131"/>
      <c r="O902" s="575"/>
      <c r="P902" s="575"/>
      <c r="Q902" s="574"/>
      <c r="R902" s="574"/>
      <c r="S902" s="574"/>
      <c r="T902" s="574"/>
      <c r="U902" s="574"/>
      <c r="V902" s="574"/>
      <c r="W902" s="574"/>
      <c r="X902" s="574"/>
      <c r="Y902" s="574"/>
      <c r="Z902" s="574"/>
      <c r="AA902" s="574"/>
      <c r="AB902" s="574"/>
      <c r="AC902" s="574"/>
      <c r="AD902" s="574"/>
      <c r="AE902" s="574"/>
      <c r="AF902" s="574"/>
      <c r="AG902" s="574"/>
      <c r="AH902" s="574"/>
      <c r="AI902" s="87"/>
      <c r="AJ902" s="100"/>
      <c r="AK902" s="130" t="s">
        <v>1209</v>
      </c>
      <c r="AL902" s="131"/>
      <c r="AM902" s="131"/>
      <c r="AN902" s="131"/>
      <c r="AO902" s="131"/>
      <c r="AP902" s="131"/>
      <c r="AQ902" s="131"/>
      <c r="AR902" s="131"/>
      <c r="AS902" s="131"/>
      <c r="BA902" s="131"/>
      <c r="BB902" s="131"/>
      <c r="BD902" s="574"/>
      <c r="BE902" s="574"/>
      <c r="BF902" s="574"/>
      <c r="BG902" s="574"/>
      <c r="BH902" s="574"/>
      <c r="BI902" s="574"/>
      <c r="BJ902" s="574"/>
      <c r="BK902" s="574"/>
      <c r="BL902" s="574"/>
      <c r="BM902" s="574"/>
      <c r="BN902" s="574"/>
      <c r="BO902" s="574"/>
      <c r="BP902" s="574"/>
      <c r="BQ902" s="227"/>
      <c r="BV902" s="136"/>
      <c r="BW902" s="136"/>
    </row>
    <row r="903" spans="1:75" ht="15" customHeight="1" hidden="1" outlineLevel="1">
      <c r="A903" s="87"/>
      <c r="C903" s="131"/>
      <c r="D903" s="131"/>
      <c r="E903" s="131"/>
      <c r="F903" s="131"/>
      <c r="G903" s="131"/>
      <c r="H903" s="131"/>
      <c r="I903" s="131"/>
      <c r="J903" s="131"/>
      <c r="O903" s="575"/>
      <c r="P903" s="575"/>
      <c r="Q903" s="576">
        <v>0</v>
      </c>
      <c r="R903" s="576"/>
      <c r="S903" s="576"/>
      <c r="T903" s="576"/>
      <c r="U903" s="576"/>
      <c r="V903" s="576"/>
      <c r="W903" s="576">
        <v>0</v>
      </c>
      <c r="X903" s="576"/>
      <c r="Y903" s="576"/>
      <c r="Z903" s="576"/>
      <c r="AA903" s="576"/>
      <c r="AB903" s="576"/>
      <c r="AC903" s="576"/>
      <c r="AD903" s="576"/>
      <c r="AE903" s="576"/>
      <c r="AF903" s="576"/>
      <c r="AG903" s="576"/>
      <c r="AH903" s="576"/>
      <c r="AI903" s="87"/>
      <c r="AJ903" s="100"/>
      <c r="AK903" s="131"/>
      <c r="AL903" s="131"/>
      <c r="AM903" s="131"/>
      <c r="AN903" s="131"/>
      <c r="AO903" s="131"/>
      <c r="AP903" s="131"/>
      <c r="AQ903" s="131"/>
      <c r="AR903" s="131"/>
      <c r="BA903" s="575">
        <f>O903</f>
        <v>0</v>
      </c>
      <c r="BB903" s="575"/>
      <c r="BD903" s="576">
        <f>Q903</f>
        <v>0</v>
      </c>
      <c r="BE903" s="576"/>
      <c r="BF903" s="576"/>
      <c r="BG903" s="576"/>
      <c r="BH903" s="576"/>
      <c r="BI903" s="576"/>
      <c r="BJ903" s="577"/>
      <c r="BK903" s="576">
        <f>W903</f>
        <v>0</v>
      </c>
      <c r="BL903" s="576"/>
      <c r="BM903" s="576"/>
      <c r="BN903" s="576"/>
      <c r="BO903" s="576"/>
      <c r="BP903" s="576"/>
      <c r="BQ903" s="227"/>
      <c r="BV903" s="136"/>
      <c r="BW903" s="136"/>
    </row>
    <row r="904" spans="1:75" ht="15" customHeight="1" hidden="1" outlineLevel="1">
      <c r="A904" s="87"/>
      <c r="C904" s="131"/>
      <c r="D904" s="131"/>
      <c r="E904" s="131"/>
      <c r="F904" s="131"/>
      <c r="G904" s="131"/>
      <c r="H904" s="131"/>
      <c r="I904" s="131"/>
      <c r="J904" s="131"/>
      <c r="O904" s="575"/>
      <c r="P904" s="575"/>
      <c r="Q904" s="576">
        <v>0</v>
      </c>
      <c r="R904" s="576"/>
      <c r="S904" s="576"/>
      <c r="T904" s="576"/>
      <c r="U904" s="576"/>
      <c r="V904" s="576"/>
      <c r="W904" s="576">
        <v>0</v>
      </c>
      <c r="X904" s="576"/>
      <c r="Y904" s="576"/>
      <c r="Z904" s="576"/>
      <c r="AA904" s="576"/>
      <c r="AB904" s="576"/>
      <c r="AC904" s="576"/>
      <c r="AD904" s="576"/>
      <c r="AE904" s="576"/>
      <c r="AF904" s="576"/>
      <c r="AG904" s="576"/>
      <c r="AH904" s="576"/>
      <c r="AI904" s="87"/>
      <c r="AJ904" s="100"/>
      <c r="AK904" s="131"/>
      <c r="AL904" s="131"/>
      <c r="AM904" s="131"/>
      <c r="AN904" s="131"/>
      <c r="AO904" s="131"/>
      <c r="AP904" s="131"/>
      <c r="AQ904" s="131"/>
      <c r="AR904" s="131"/>
      <c r="BA904" s="575">
        <f>O904</f>
        <v>0</v>
      </c>
      <c r="BB904" s="575"/>
      <c r="BD904" s="576">
        <f>Q904</f>
        <v>0</v>
      </c>
      <c r="BE904" s="576"/>
      <c r="BF904" s="576"/>
      <c r="BG904" s="576"/>
      <c r="BH904" s="576"/>
      <c r="BI904" s="576"/>
      <c r="BJ904" s="577"/>
      <c r="BK904" s="576">
        <f>W904</f>
        <v>0</v>
      </c>
      <c r="BL904" s="576"/>
      <c r="BM904" s="576"/>
      <c r="BN904" s="576"/>
      <c r="BO904" s="576"/>
      <c r="BP904" s="576"/>
      <c r="BQ904" s="227"/>
      <c r="BV904" s="136"/>
      <c r="BW904" s="136"/>
    </row>
    <row r="905" spans="1:68" ht="15" customHeight="1" hidden="1" outlineLevel="1">
      <c r="A905" s="87">
        <f>IF(B905&lt;&gt;"",COUNTIF($B$8:B905,"."),"")</f>
      </c>
      <c r="C905" s="227"/>
      <c r="D905" s="169"/>
      <c r="E905" s="169"/>
      <c r="F905" s="169"/>
      <c r="G905" s="169"/>
      <c r="H905" s="169"/>
      <c r="I905" s="169"/>
      <c r="J905" s="169"/>
      <c r="K905" s="169"/>
      <c r="L905" s="169"/>
      <c r="M905" s="169"/>
      <c r="O905" s="169"/>
      <c r="P905" s="169"/>
      <c r="Q905" s="169"/>
      <c r="R905" s="169"/>
      <c r="S905" s="169"/>
      <c r="T905" s="169"/>
      <c r="U905" s="169"/>
      <c r="V905" s="169"/>
      <c r="W905" s="169"/>
      <c r="X905" s="135"/>
      <c r="Y905" s="169"/>
      <c r="Z905" s="169"/>
      <c r="AA905" s="169"/>
      <c r="AB905" s="169"/>
      <c r="AC905" s="169"/>
      <c r="AD905" s="169"/>
      <c r="AE905" s="169"/>
      <c r="AF905" s="169"/>
      <c r="AG905" s="169"/>
      <c r="AH905" s="169"/>
      <c r="AI905" s="87"/>
      <c r="AJ905" s="100"/>
      <c r="AK905" s="227"/>
      <c r="AL905" s="169"/>
      <c r="AM905" s="169"/>
      <c r="AN905" s="169"/>
      <c r="AO905" s="169"/>
      <c r="AP905" s="169"/>
      <c r="AQ905" s="169"/>
      <c r="AR905" s="169"/>
      <c r="AS905" s="169"/>
      <c r="AT905" s="169"/>
      <c r="AU905" s="169"/>
      <c r="AV905" s="169"/>
      <c r="AW905" s="169"/>
      <c r="AX905" s="169"/>
      <c r="AY905" s="169"/>
      <c r="AZ905" s="169"/>
      <c r="BA905" s="169"/>
      <c r="BB905" s="169"/>
      <c r="BC905" s="169"/>
      <c r="BD905" s="169"/>
      <c r="BE905" s="169"/>
      <c r="BF905" s="169"/>
      <c r="BG905" s="169"/>
      <c r="BH905" s="169"/>
      <c r="BI905" s="169"/>
      <c r="BJ905" s="169"/>
      <c r="BK905" s="169"/>
      <c r="BL905" s="169"/>
      <c r="BM905" s="169"/>
      <c r="BN905" s="169"/>
      <c r="BO905" s="169"/>
      <c r="BP905" s="169"/>
    </row>
    <row r="906" spans="1:68" ht="15" customHeight="1" hidden="1" outlineLevel="1">
      <c r="A906" s="87"/>
      <c r="C906" s="227"/>
      <c r="D906" s="169"/>
      <c r="E906" s="169"/>
      <c r="F906" s="169"/>
      <c r="G906" s="169"/>
      <c r="H906" s="169"/>
      <c r="I906" s="169"/>
      <c r="J906" s="169"/>
      <c r="K906" s="169"/>
      <c r="L906" s="169"/>
      <c r="M906" s="169"/>
      <c r="O906" s="169"/>
      <c r="P906" s="169"/>
      <c r="Q906" s="169"/>
      <c r="R906" s="169"/>
      <c r="S906" s="169"/>
      <c r="T906" s="169"/>
      <c r="U906" s="169"/>
      <c r="V906" s="169"/>
      <c r="W906" s="169"/>
      <c r="X906" s="135"/>
      <c r="Y906" s="169"/>
      <c r="Z906" s="169"/>
      <c r="AA906" s="169"/>
      <c r="AB906" s="169"/>
      <c r="AC906" s="169"/>
      <c r="AD906" s="169"/>
      <c r="AE906" s="169"/>
      <c r="AF906" s="169"/>
      <c r="AG906" s="169"/>
      <c r="AH906" s="169"/>
      <c r="AI906" s="87"/>
      <c r="AJ906" s="100"/>
      <c r="AK906" s="227"/>
      <c r="AL906" s="169"/>
      <c r="AM906" s="169"/>
      <c r="AN906" s="169"/>
      <c r="AO906" s="169"/>
      <c r="AP906" s="169"/>
      <c r="AQ906" s="169"/>
      <c r="AR906" s="169"/>
      <c r="AS906" s="169"/>
      <c r="AT906" s="169"/>
      <c r="AU906" s="169"/>
      <c r="AV906" s="169"/>
      <c r="AW906" s="169"/>
      <c r="AX906" s="169"/>
      <c r="AY906" s="169"/>
      <c r="AZ906" s="169"/>
      <c r="BA906" s="169"/>
      <c r="BB906" s="169"/>
      <c r="BC906" s="169"/>
      <c r="BD906" s="169"/>
      <c r="BE906" s="169"/>
      <c r="BF906" s="169"/>
      <c r="BG906" s="169"/>
      <c r="BH906" s="169"/>
      <c r="BI906" s="169"/>
      <c r="BJ906" s="169"/>
      <c r="BK906" s="169"/>
      <c r="BL906" s="169"/>
      <c r="BM906" s="169"/>
      <c r="BN906" s="169"/>
      <c r="BO906" s="169"/>
      <c r="BP906" s="169"/>
    </row>
    <row r="907" spans="1:75" ht="15" customHeight="1" hidden="1" outlineLevel="1" collapsed="1">
      <c r="A907" s="87">
        <f>IF(B907&lt;&gt;"",COUNTIF($B$141:B907,"."),"")</f>
      </c>
      <c r="C907" s="130" t="s">
        <v>1210</v>
      </c>
      <c r="D907" s="215"/>
      <c r="E907" s="215"/>
      <c r="F907" s="215"/>
      <c r="G907" s="215"/>
      <c r="H907" s="215"/>
      <c r="I907" s="215"/>
      <c r="J907" s="215"/>
      <c r="K907" s="215"/>
      <c r="L907" s="215"/>
      <c r="M907" s="215"/>
      <c r="N907" s="215"/>
      <c r="O907" s="215"/>
      <c r="P907" s="215"/>
      <c r="Q907" s="215"/>
      <c r="R907" s="215"/>
      <c r="S907" s="215"/>
      <c r="T907" s="215"/>
      <c r="U907" s="215"/>
      <c r="AI907" s="87"/>
      <c r="AJ907" s="100"/>
      <c r="AK907" s="130" t="s">
        <v>1211</v>
      </c>
      <c r="AL907" s="215"/>
      <c r="AM907" s="215"/>
      <c r="AN907" s="215"/>
      <c r="AO907" s="215"/>
      <c r="AP907" s="215"/>
      <c r="AQ907" s="215"/>
      <c r="AR907" s="215"/>
      <c r="AS907" s="215"/>
      <c r="AT907" s="215"/>
      <c r="AU907" s="215"/>
      <c r="AV907" s="215"/>
      <c r="AW907" s="215"/>
      <c r="AX907" s="215"/>
      <c r="AY907" s="215"/>
      <c r="AZ907" s="215"/>
      <c r="BA907" s="215"/>
      <c r="BB907" s="215"/>
      <c r="BC907" s="215"/>
      <c r="BR907" s="137"/>
      <c r="BS907" s="137"/>
      <c r="BV907" s="135"/>
      <c r="BW907" s="135"/>
    </row>
    <row r="908" spans="1:75" ht="30" customHeight="1" hidden="1" outlineLevel="1">
      <c r="A908" s="87">
        <f>IF(B908&lt;&gt;"",COUNTIF($B$141:B908,"."),"")</f>
      </c>
      <c r="C908" s="173" t="s">
        <v>509</v>
      </c>
      <c r="D908" s="363"/>
      <c r="E908" s="363"/>
      <c r="F908" s="363"/>
      <c r="G908" s="363"/>
      <c r="H908" s="363"/>
      <c r="I908" s="363"/>
      <c r="J908" s="363"/>
      <c r="K908" s="363"/>
      <c r="L908" s="363"/>
      <c r="M908" s="363"/>
      <c r="N908" s="363"/>
      <c r="O908" s="363"/>
      <c r="P908" s="363"/>
      <c r="Q908" s="215"/>
      <c r="R908" s="586" t="s">
        <v>1212</v>
      </c>
      <c r="S908" s="587"/>
      <c r="T908" s="587"/>
      <c r="U908" s="215"/>
      <c r="V908" s="150" t="s">
        <v>1213</v>
      </c>
      <c r="W908" s="151"/>
      <c r="X908" s="151"/>
      <c r="Y908" s="151"/>
      <c r="Z908" s="151"/>
      <c r="AA908" s="151"/>
      <c r="AB908" s="143"/>
      <c r="AC908" s="150" t="s">
        <v>1214</v>
      </c>
      <c r="AD908" s="151"/>
      <c r="AE908" s="151"/>
      <c r="AF908" s="151"/>
      <c r="AG908" s="151"/>
      <c r="AH908" s="151"/>
      <c r="AI908" s="87"/>
      <c r="AJ908" s="100"/>
      <c r="AK908" s="173" t="s">
        <v>1215</v>
      </c>
      <c r="AL908" s="363"/>
      <c r="AM908" s="363"/>
      <c r="AN908" s="363"/>
      <c r="AO908" s="363"/>
      <c r="AP908" s="363"/>
      <c r="AQ908" s="363"/>
      <c r="AR908" s="363"/>
      <c r="AS908" s="363"/>
      <c r="AT908" s="363"/>
      <c r="AU908" s="363"/>
      <c r="AV908" s="363"/>
      <c r="AW908" s="363"/>
      <c r="AX908" s="363"/>
      <c r="AY908" s="215"/>
      <c r="AZ908" s="586" t="s">
        <v>1216</v>
      </c>
      <c r="BA908" s="587"/>
      <c r="BB908" s="587"/>
      <c r="BC908" s="215"/>
      <c r="BD908" s="150">
        <f>BK819</f>
        <v>0</v>
      </c>
      <c r="BE908" s="151"/>
      <c r="BF908" s="151"/>
      <c r="BG908" s="151"/>
      <c r="BH908" s="151"/>
      <c r="BI908" s="151"/>
      <c r="BJ908" s="143"/>
      <c r="BK908" s="150" t="e">
        <f>#REF!</f>
        <v>#REF!</v>
      </c>
      <c r="BL908" s="151"/>
      <c r="BM908" s="151"/>
      <c r="BN908" s="151"/>
      <c r="BO908" s="151"/>
      <c r="BP908" s="151"/>
      <c r="BQ908" s="475"/>
      <c r="BR908" s="137"/>
      <c r="BS908" s="137"/>
      <c r="BV908" s="135"/>
      <c r="BW908" s="135"/>
    </row>
    <row r="909" spans="1:75" ht="15" customHeight="1" hidden="1" outlineLevel="1">
      <c r="A909" s="87">
        <f>IF(B909&lt;&gt;"",COUNTIF($B$141:B909,"."),"")</f>
      </c>
      <c r="C909" s="155" t="s">
        <v>1217</v>
      </c>
      <c r="D909" s="223"/>
      <c r="E909" s="215"/>
      <c r="F909" s="215"/>
      <c r="G909" s="215"/>
      <c r="H909" s="215"/>
      <c r="I909" s="215"/>
      <c r="J909" s="224"/>
      <c r="K909" s="224"/>
      <c r="L909" s="224"/>
      <c r="M909" s="224"/>
      <c r="N909" s="224"/>
      <c r="O909" s="224"/>
      <c r="P909" s="224"/>
      <c r="Q909" s="224"/>
      <c r="R909" s="588"/>
      <c r="S909" s="588"/>
      <c r="T909" s="588"/>
      <c r="U909" s="224"/>
      <c r="V909" s="185"/>
      <c r="W909" s="185"/>
      <c r="X909" s="185"/>
      <c r="Y909" s="185"/>
      <c r="Z909" s="185"/>
      <c r="AA909" s="185"/>
      <c r="AC909" s="185"/>
      <c r="AD909" s="185"/>
      <c r="AE909" s="185"/>
      <c r="AF909" s="185"/>
      <c r="AG909" s="185"/>
      <c r="AH909" s="185"/>
      <c r="AI909" s="87"/>
      <c r="AJ909" s="100"/>
      <c r="AK909" s="155" t="s">
        <v>1218</v>
      </c>
      <c r="AL909" s="223"/>
      <c r="AM909" s="215"/>
      <c r="AN909" s="215"/>
      <c r="AO909" s="215"/>
      <c r="AP909" s="215"/>
      <c r="AQ909" s="215"/>
      <c r="AR909" s="224"/>
      <c r="AS909" s="224"/>
      <c r="AT909" s="224"/>
      <c r="AU909" s="224"/>
      <c r="AV909" s="224"/>
      <c r="AW909" s="224"/>
      <c r="AX909" s="224"/>
      <c r="AY909" s="224"/>
      <c r="AZ909" s="588"/>
      <c r="BA909" s="588"/>
      <c r="BB909" s="588"/>
      <c r="BC909" s="224"/>
      <c r="BD909" s="589"/>
      <c r="BE909" s="589"/>
      <c r="BF909" s="589"/>
      <c r="BG909" s="589"/>
      <c r="BH909" s="589"/>
      <c r="BI909" s="589"/>
      <c r="BJ909" s="590"/>
      <c r="BK909" s="589"/>
      <c r="BL909" s="589"/>
      <c r="BM909" s="589"/>
      <c r="BN909" s="589"/>
      <c r="BO909" s="589"/>
      <c r="BP909" s="589"/>
      <c r="BQ909" s="143"/>
      <c r="BR909" s="137"/>
      <c r="BS909" s="137"/>
      <c r="BV909" s="135"/>
      <c r="BW909" s="135"/>
    </row>
    <row r="910" spans="1:75" ht="15" customHeight="1" hidden="1" outlineLevel="1">
      <c r="A910" s="87">
        <f>IF(B910&lt;&gt;"",COUNTIF($B$141:B910,"."),"")</f>
      </c>
      <c r="C910" s="591" t="s">
        <v>1219</v>
      </c>
      <c r="D910" s="223"/>
      <c r="E910" s="215"/>
      <c r="F910" s="215"/>
      <c r="G910" s="215"/>
      <c r="H910" s="215"/>
      <c r="I910" s="215"/>
      <c r="J910" s="224"/>
      <c r="K910" s="224"/>
      <c r="L910" s="224"/>
      <c r="M910" s="224"/>
      <c r="N910" s="224"/>
      <c r="O910" s="224"/>
      <c r="P910" s="224"/>
      <c r="Q910" s="224"/>
      <c r="R910" s="588" t="s">
        <v>991</v>
      </c>
      <c r="S910" s="588"/>
      <c r="T910" s="588"/>
      <c r="U910" s="224"/>
      <c r="V910" s="592">
        <f>'[1]CDKT'!O71/'[1]CDKT'!O113</f>
        <v>0.04897679177024619</v>
      </c>
      <c r="W910" s="592"/>
      <c r="X910" s="592"/>
      <c r="Y910" s="592"/>
      <c r="Z910" s="592"/>
      <c r="AA910" s="592"/>
      <c r="AB910" s="590"/>
      <c r="AC910" s="589">
        <f>'[5]Thuyết minh'!AC659</f>
        <v>0.1713801775253602</v>
      </c>
      <c r="AD910" s="589"/>
      <c r="AE910" s="589"/>
      <c r="AF910" s="589"/>
      <c r="AG910" s="589"/>
      <c r="AH910" s="589"/>
      <c r="AI910" s="87"/>
      <c r="AJ910" s="100"/>
      <c r="AK910" s="591" t="s">
        <v>1220</v>
      </c>
      <c r="AL910" s="223"/>
      <c r="AM910" s="215"/>
      <c r="AN910" s="215"/>
      <c r="AO910" s="215"/>
      <c r="AP910" s="215"/>
      <c r="AQ910" s="215"/>
      <c r="AR910" s="224"/>
      <c r="AS910" s="224"/>
      <c r="AT910" s="224"/>
      <c r="AU910" s="224"/>
      <c r="AV910" s="224"/>
      <c r="AW910" s="224"/>
      <c r="AX910" s="224"/>
      <c r="AY910" s="224"/>
      <c r="AZ910" s="588" t="str">
        <f>R910</f>
        <v>%</v>
      </c>
      <c r="BA910" s="588"/>
      <c r="BB910" s="588"/>
      <c r="BC910" s="224"/>
      <c r="BD910" s="589">
        <f>AC910</f>
        <v>0.1713801775253602</v>
      </c>
      <c r="BE910" s="589"/>
      <c r="BF910" s="589"/>
      <c r="BG910" s="589"/>
      <c r="BH910" s="589"/>
      <c r="BI910" s="589"/>
      <c r="BJ910" s="590"/>
      <c r="BK910" s="589" t="e">
        <f>#REF!</f>
        <v>#REF!</v>
      </c>
      <c r="BL910" s="589"/>
      <c r="BM910" s="589"/>
      <c r="BN910" s="589"/>
      <c r="BO910" s="589"/>
      <c r="BP910" s="589"/>
      <c r="BQ910" s="143"/>
      <c r="BR910" s="137"/>
      <c r="BS910" s="137"/>
      <c r="BV910" s="135"/>
      <c r="BW910" s="135"/>
    </row>
    <row r="911" spans="1:75" ht="15" customHeight="1" hidden="1" outlineLevel="1">
      <c r="A911" s="87">
        <f>IF(B911&lt;&gt;"",COUNTIF($B$141:B911,"."),"")</f>
      </c>
      <c r="C911" s="591" t="s">
        <v>1221</v>
      </c>
      <c r="D911" s="223"/>
      <c r="E911" s="215"/>
      <c r="F911" s="215"/>
      <c r="G911" s="215"/>
      <c r="H911" s="215"/>
      <c r="I911" s="215"/>
      <c r="J911" s="224"/>
      <c r="K911" s="224"/>
      <c r="L911" s="224"/>
      <c r="M911" s="224"/>
      <c r="N911" s="224"/>
      <c r="O911" s="224"/>
      <c r="P911" s="224"/>
      <c r="Q911" s="224"/>
      <c r="R911" s="588" t="s">
        <v>991</v>
      </c>
      <c r="S911" s="588"/>
      <c r="T911" s="588"/>
      <c r="U911" s="224"/>
      <c r="V911" s="593">
        <f>1-V910</f>
        <v>0.9510232082297538</v>
      </c>
      <c r="W911" s="593"/>
      <c r="X911" s="593"/>
      <c r="Y911" s="593"/>
      <c r="Z911" s="593"/>
      <c r="AA911" s="593"/>
      <c r="AB911" s="590"/>
      <c r="AC911" s="589">
        <f>'[5]Thuyết minh'!AC660</f>
        <v>0.8286198224746398</v>
      </c>
      <c r="AD911" s="589"/>
      <c r="AE911" s="589"/>
      <c r="AF911" s="589"/>
      <c r="AG911" s="589"/>
      <c r="AH911" s="589"/>
      <c r="AI911" s="87"/>
      <c r="AJ911" s="100"/>
      <c r="AK911" s="591" t="s">
        <v>1222</v>
      </c>
      <c r="AL911" s="223"/>
      <c r="AM911" s="215"/>
      <c r="AN911" s="215"/>
      <c r="AO911" s="215"/>
      <c r="AP911" s="215"/>
      <c r="AQ911" s="215"/>
      <c r="AR911" s="224"/>
      <c r="AS911" s="224"/>
      <c r="AT911" s="224"/>
      <c r="AU911" s="224"/>
      <c r="AV911" s="224"/>
      <c r="AW911" s="224"/>
      <c r="AX911" s="224"/>
      <c r="AY911" s="224"/>
      <c r="AZ911" s="588" t="str">
        <f>R911</f>
        <v>%</v>
      </c>
      <c r="BA911" s="588"/>
      <c r="BB911" s="588"/>
      <c r="BC911" s="224"/>
      <c r="BD911" s="589">
        <f>AC911</f>
        <v>0.8286198224746398</v>
      </c>
      <c r="BE911" s="589"/>
      <c r="BF911" s="589"/>
      <c r="BG911" s="589"/>
      <c r="BH911" s="589"/>
      <c r="BI911" s="589"/>
      <c r="BJ911" s="590"/>
      <c r="BK911" s="589" t="e">
        <f>#REF!</f>
        <v>#REF!</v>
      </c>
      <c r="BL911" s="589"/>
      <c r="BM911" s="589"/>
      <c r="BN911" s="589"/>
      <c r="BO911" s="589"/>
      <c r="BP911" s="589"/>
      <c r="BQ911" s="143"/>
      <c r="BR911" s="137"/>
      <c r="BS911" s="137"/>
      <c r="BV911" s="135"/>
      <c r="BW911" s="135"/>
    </row>
    <row r="912" spans="1:75" ht="15" customHeight="1" hidden="1" outlineLevel="1">
      <c r="A912" s="87">
        <f>IF(B912&lt;&gt;"",COUNTIF($B$141:B912,"."),"")</f>
      </c>
      <c r="C912" s="155" t="s">
        <v>1223</v>
      </c>
      <c r="D912" s="223"/>
      <c r="E912" s="215"/>
      <c r="F912" s="215"/>
      <c r="G912" s="215"/>
      <c r="H912" s="215"/>
      <c r="I912" s="215"/>
      <c r="J912" s="224"/>
      <c r="K912" s="224"/>
      <c r="L912" s="224"/>
      <c r="M912" s="224"/>
      <c r="N912" s="224"/>
      <c r="O912" s="224"/>
      <c r="P912" s="224"/>
      <c r="Q912" s="224"/>
      <c r="R912" s="588"/>
      <c r="S912" s="588"/>
      <c r="T912" s="588"/>
      <c r="U912" s="224"/>
      <c r="V912" s="589"/>
      <c r="W912" s="589"/>
      <c r="X912" s="589"/>
      <c r="Y912" s="589"/>
      <c r="Z912" s="589"/>
      <c r="AA912" s="589"/>
      <c r="AB912" s="590"/>
      <c r="AC912" s="589"/>
      <c r="AD912" s="589"/>
      <c r="AE912" s="589"/>
      <c r="AF912" s="589"/>
      <c r="AG912" s="589"/>
      <c r="AH912" s="589"/>
      <c r="AI912" s="87"/>
      <c r="AJ912" s="100"/>
      <c r="AK912" s="155" t="s">
        <v>1224</v>
      </c>
      <c r="AL912" s="223"/>
      <c r="AM912" s="215"/>
      <c r="AN912" s="215"/>
      <c r="AO912" s="215"/>
      <c r="AP912" s="215"/>
      <c r="AQ912" s="215"/>
      <c r="AR912" s="224"/>
      <c r="AS912" s="224"/>
      <c r="AT912" s="224"/>
      <c r="AU912" s="224"/>
      <c r="AV912" s="224"/>
      <c r="AW912" s="224"/>
      <c r="AX912" s="224"/>
      <c r="AY912" s="224"/>
      <c r="AZ912" s="588"/>
      <c r="BA912" s="588"/>
      <c r="BB912" s="588"/>
      <c r="BC912" s="224"/>
      <c r="BD912" s="589"/>
      <c r="BE912" s="589"/>
      <c r="BF912" s="589"/>
      <c r="BG912" s="589"/>
      <c r="BH912" s="589"/>
      <c r="BI912" s="589"/>
      <c r="BJ912" s="590"/>
      <c r="BK912" s="589"/>
      <c r="BL912" s="589"/>
      <c r="BM912" s="589"/>
      <c r="BN912" s="589"/>
      <c r="BO912" s="589"/>
      <c r="BP912" s="589"/>
      <c r="BQ912" s="143"/>
      <c r="BR912" s="137"/>
      <c r="BS912" s="137"/>
      <c r="BV912" s="135"/>
      <c r="BW912" s="135"/>
    </row>
    <row r="913" spans="1:75" ht="15" customHeight="1" hidden="1" outlineLevel="1">
      <c r="A913" s="87">
        <f>IF(B913&lt;&gt;"",COUNTIF($B$141:B913,"."),"")</f>
      </c>
      <c r="C913" s="591" t="s">
        <v>1225</v>
      </c>
      <c r="D913" s="223"/>
      <c r="E913" s="215"/>
      <c r="F913" s="215"/>
      <c r="G913" s="215"/>
      <c r="H913" s="215"/>
      <c r="I913" s="215"/>
      <c r="J913" s="224"/>
      <c r="K913" s="224"/>
      <c r="L913" s="224"/>
      <c r="M913" s="224"/>
      <c r="N913" s="224"/>
      <c r="O913" s="224"/>
      <c r="P913" s="224"/>
      <c r="Q913" s="224"/>
      <c r="R913" s="588" t="s">
        <v>991</v>
      </c>
      <c r="S913" s="588"/>
      <c r="T913" s="588"/>
      <c r="U913" s="224"/>
      <c r="V913" s="592">
        <f>'[1]KQKD'!L47/'[1]KQKD'!L25</f>
        <v>0.12661913481453327</v>
      </c>
      <c r="W913" s="592"/>
      <c r="X913" s="592"/>
      <c r="Y913" s="592"/>
      <c r="Z913" s="592"/>
      <c r="AA913" s="592"/>
      <c r="AB913" s="590"/>
      <c r="AC913" s="589">
        <f>'[5]Thuyết minh'!AC662</f>
        <v>0.551286499812714</v>
      </c>
      <c r="AD913" s="589"/>
      <c r="AE913" s="589"/>
      <c r="AF913" s="589"/>
      <c r="AG913" s="589"/>
      <c r="AH913" s="589"/>
      <c r="AI913" s="87"/>
      <c r="AJ913" s="100"/>
      <c r="AK913" s="591" t="s">
        <v>1226</v>
      </c>
      <c r="AL913" s="223"/>
      <c r="AM913" s="215"/>
      <c r="AN913" s="215"/>
      <c r="AO913" s="215"/>
      <c r="AP913" s="215"/>
      <c r="AQ913" s="215"/>
      <c r="AR913" s="224"/>
      <c r="AS913" s="224"/>
      <c r="AT913" s="224"/>
      <c r="AU913" s="224"/>
      <c r="AV913" s="224"/>
      <c r="AW913" s="224"/>
      <c r="AX913" s="224"/>
      <c r="AY913" s="224"/>
      <c r="AZ913" s="588" t="str">
        <f>R913</f>
        <v>%</v>
      </c>
      <c r="BA913" s="588"/>
      <c r="BB913" s="588"/>
      <c r="BC913" s="224"/>
      <c r="BD913" s="589">
        <f>AC913</f>
        <v>0.551286499812714</v>
      </c>
      <c r="BE913" s="589"/>
      <c r="BF913" s="589"/>
      <c r="BG913" s="589"/>
      <c r="BH913" s="589"/>
      <c r="BI913" s="589"/>
      <c r="BJ913" s="590"/>
      <c r="BK913" s="589" t="e">
        <f>#REF!</f>
        <v>#REF!</v>
      </c>
      <c r="BL913" s="589"/>
      <c r="BM913" s="589"/>
      <c r="BN913" s="589"/>
      <c r="BO913" s="589"/>
      <c r="BP913" s="589"/>
      <c r="BQ913" s="143"/>
      <c r="BR913" s="137"/>
      <c r="BS913" s="137"/>
      <c r="BV913" s="135"/>
      <c r="BW913" s="135"/>
    </row>
    <row r="914" spans="1:75" ht="15" customHeight="1" hidden="1" outlineLevel="1">
      <c r="A914" s="87">
        <f>IF(B914&lt;&gt;"",COUNTIF($B$141:B914,"."),"")</f>
      </c>
      <c r="C914" s="591" t="s">
        <v>1227</v>
      </c>
      <c r="D914" s="223"/>
      <c r="E914" s="215"/>
      <c r="F914" s="215"/>
      <c r="G914" s="215"/>
      <c r="H914" s="215"/>
      <c r="I914" s="215"/>
      <c r="J914" s="224"/>
      <c r="K914" s="224"/>
      <c r="L914" s="224"/>
      <c r="M914" s="224"/>
      <c r="N914" s="224"/>
      <c r="O914" s="224"/>
      <c r="P914" s="224"/>
      <c r="Q914" s="224"/>
      <c r="R914" s="588" t="s">
        <v>991</v>
      </c>
      <c r="S914" s="588"/>
      <c r="T914" s="588"/>
      <c r="U914" s="224"/>
      <c r="V914" s="592">
        <f>'[1]KQKD'!L47/'[1]CDKT'!O177</f>
        <v>0.06562014316120685</v>
      </c>
      <c r="W914" s="592"/>
      <c r="X914" s="592"/>
      <c r="Y914" s="592"/>
      <c r="Z914" s="592"/>
      <c r="AA914" s="592"/>
      <c r="AB914" s="590"/>
      <c r="AC914" s="589">
        <f>'[5]Thuyết minh'!AC663</f>
        <v>0.05875927171014516</v>
      </c>
      <c r="AD914" s="589"/>
      <c r="AE914" s="589"/>
      <c r="AF914" s="589"/>
      <c r="AG914" s="589"/>
      <c r="AH914" s="589"/>
      <c r="AI914" s="87"/>
      <c r="AJ914" s="100"/>
      <c r="AK914" s="591" t="s">
        <v>1228</v>
      </c>
      <c r="AL914" s="223"/>
      <c r="AM914" s="215"/>
      <c r="AN914" s="215"/>
      <c r="AO914" s="215"/>
      <c r="AP914" s="215"/>
      <c r="AQ914" s="215"/>
      <c r="AR914" s="224"/>
      <c r="AS914" s="224"/>
      <c r="AT914" s="224"/>
      <c r="AU914" s="224"/>
      <c r="AV914" s="224"/>
      <c r="AW914" s="224"/>
      <c r="AX914" s="224"/>
      <c r="AY914" s="224"/>
      <c r="AZ914" s="588" t="str">
        <f>R914</f>
        <v>%</v>
      </c>
      <c r="BA914" s="588"/>
      <c r="BB914" s="588"/>
      <c r="BC914" s="224"/>
      <c r="BD914" s="589">
        <f>AC914</f>
        <v>0.05875927171014516</v>
      </c>
      <c r="BE914" s="589"/>
      <c r="BF914" s="589"/>
      <c r="BG914" s="589"/>
      <c r="BH914" s="589"/>
      <c r="BI914" s="589"/>
      <c r="BJ914" s="590"/>
      <c r="BK914" s="589" t="e">
        <f>#REF!</f>
        <v>#REF!</v>
      </c>
      <c r="BL914" s="589"/>
      <c r="BM914" s="589"/>
      <c r="BN914" s="589"/>
      <c r="BO914" s="589"/>
      <c r="BP914" s="589"/>
      <c r="BQ914" s="143"/>
      <c r="BR914" s="137"/>
      <c r="BS914" s="137"/>
      <c r="BV914" s="135"/>
      <c r="BW914" s="135"/>
    </row>
    <row r="915" spans="1:75" ht="15" customHeight="1" hidden="1" outlineLevel="1">
      <c r="A915" s="87">
        <f>IF(B915&lt;&gt;"",COUNTIF($B$141:B915,"."),"")</f>
      </c>
      <c r="C915" s="591" t="s">
        <v>1229</v>
      </c>
      <c r="D915" s="223"/>
      <c r="E915" s="215"/>
      <c r="F915" s="215"/>
      <c r="G915" s="215"/>
      <c r="H915" s="215"/>
      <c r="I915" s="215"/>
      <c r="J915" s="224"/>
      <c r="K915" s="224"/>
      <c r="L915" s="224"/>
      <c r="M915" s="224"/>
      <c r="N915" s="224"/>
      <c r="O915" s="224"/>
      <c r="P915" s="224"/>
      <c r="Q915" s="224"/>
      <c r="R915" s="588" t="s">
        <v>991</v>
      </c>
      <c r="S915" s="588"/>
      <c r="T915" s="588"/>
      <c r="U915" s="224"/>
      <c r="V915" s="592">
        <f>'[1]KQKD'!L47/'[1]CDKT'!O198</f>
        <v>0.029457763598845325</v>
      </c>
      <c r="W915" s="592"/>
      <c r="X915" s="592"/>
      <c r="Y915" s="592"/>
      <c r="Z915" s="592"/>
      <c r="AA915" s="592"/>
      <c r="AB915" s="590"/>
      <c r="AC915" s="589">
        <f>'[5]Thuyết minh'!AC664</f>
        <v>0.05781263870962723</v>
      </c>
      <c r="AD915" s="589"/>
      <c r="AE915" s="589"/>
      <c r="AF915" s="589"/>
      <c r="AG915" s="589"/>
      <c r="AH915" s="589"/>
      <c r="AI915" s="87"/>
      <c r="AJ915" s="100"/>
      <c r="AK915" s="591" t="s">
        <v>1230</v>
      </c>
      <c r="AL915" s="223"/>
      <c r="AM915" s="215"/>
      <c r="AN915" s="215"/>
      <c r="AO915" s="215"/>
      <c r="AP915" s="215"/>
      <c r="AQ915" s="215"/>
      <c r="AR915" s="224"/>
      <c r="AS915" s="224"/>
      <c r="AT915" s="224"/>
      <c r="AU915" s="224"/>
      <c r="AV915" s="224"/>
      <c r="AW915" s="224"/>
      <c r="AX915" s="224"/>
      <c r="AY915" s="224"/>
      <c r="AZ915" s="588" t="str">
        <f>R915</f>
        <v>%</v>
      </c>
      <c r="BA915" s="588"/>
      <c r="BB915" s="588"/>
      <c r="BC915" s="224"/>
      <c r="BD915" s="589">
        <f>AC915</f>
        <v>0.05781263870962723</v>
      </c>
      <c r="BE915" s="589"/>
      <c r="BF915" s="589"/>
      <c r="BG915" s="589"/>
      <c r="BH915" s="589"/>
      <c r="BI915" s="589"/>
      <c r="BJ915" s="590"/>
      <c r="BK915" s="589" t="e">
        <f>#REF!</f>
        <v>#REF!</v>
      </c>
      <c r="BL915" s="589"/>
      <c r="BM915" s="589"/>
      <c r="BN915" s="589"/>
      <c r="BO915" s="589"/>
      <c r="BP915" s="589"/>
      <c r="BQ915" s="143"/>
      <c r="BR915" s="137"/>
      <c r="BS915" s="137"/>
      <c r="BV915" s="135"/>
      <c r="BW915" s="135"/>
    </row>
    <row r="916" spans="1:75" ht="15" customHeight="1" hidden="1" outlineLevel="1">
      <c r="A916" s="87">
        <f>IF(B916&lt;&gt;"",COUNTIF($B$141:B916,"."),"")</f>
      </c>
      <c r="C916" s="155" t="s">
        <v>1231</v>
      </c>
      <c r="D916" s="223"/>
      <c r="E916" s="215"/>
      <c r="F916" s="215"/>
      <c r="G916" s="215"/>
      <c r="H916" s="215"/>
      <c r="I916" s="215"/>
      <c r="J916" s="224"/>
      <c r="K916" s="224"/>
      <c r="L916" s="224"/>
      <c r="M916" s="224"/>
      <c r="N916" s="224"/>
      <c r="O916" s="224"/>
      <c r="P916" s="224"/>
      <c r="Q916" s="224"/>
      <c r="R916" s="588"/>
      <c r="S916" s="588"/>
      <c r="T916" s="588"/>
      <c r="U916" s="224"/>
      <c r="V916" s="589"/>
      <c r="W916" s="589"/>
      <c r="X916" s="589"/>
      <c r="Y916" s="589"/>
      <c r="Z916" s="589"/>
      <c r="AA916" s="589"/>
      <c r="AB916" s="590"/>
      <c r="AC916" s="589"/>
      <c r="AD916" s="589"/>
      <c r="AE916" s="589"/>
      <c r="AF916" s="589"/>
      <c r="AG916" s="589"/>
      <c r="AH916" s="589"/>
      <c r="AI916" s="87"/>
      <c r="AJ916" s="100"/>
      <c r="AK916" s="155" t="s">
        <v>1232</v>
      </c>
      <c r="AL916" s="223"/>
      <c r="AM916" s="215"/>
      <c r="AN916" s="215"/>
      <c r="AO916" s="215"/>
      <c r="AP916" s="215"/>
      <c r="AQ916" s="215"/>
      <c r="AR916" s="224"/>
      <c r="AS916" s="224"/>
      <c r="AT916" s="224"/>
      <c r="AU916" s="224"/>
      <c r="AV916" s="224"/>
      <c r="AW916" s="224"/>
      <c r="AX916" s="224"/>
      <c r="AY916" s="224"/>
      <c r="AZ916" s="588"/>
      <c r="BA916" s="588"/>
      <c r="BB916" s="588"/>
      <c r="BC916" s="224"/>
      <c r="BD916" s="589"/>
      <c r="BE916" s="589"/>
      <c r="BF916" s="589"/>
      <c r="BG916" s="589"/>
      <c r="BH916" s="589"/>
      <c r="BI916" s="589"/>
      <c r="BJ916" s="590"/>
      <c r="BK916" s="589"/>
      <c r="BL916" s="589"/>
      <c r="BM916" s="589"/>
      <c r="BN916" s="589"/>
      <c r="BO916" s="589"/>
      <c r="BP916" s="589"/>
      <c r="BQ916" s="143"/>
      <c r="BR916" s="137"/>
      <c r="BS916" s="137"/>
      <c r="BV916" s="135"/>
      <c r="BW916" s="135"/>
    </row>
    <row r="917" spans="1:75" ht="15" customHeight="1" hidden="1" outlineLevel="1">
      <c r="A917" s="87">
        <f>IF(B917&lt;&gt;"",COUNTIF($B$141:B917,"."),"")</f>
      </c>
      <c r="C917" s="591" t="s">
        <v>1233</v>
      </c>
      <c r="D917" s="223"/>
      <c r="E917" s="215"/>
      <c r="F917" s="215"/>
      <c r="G917" s="215"/>
      <c r="H917" s="215"/>
      <c r="I917" s="215"/>
      <c r="J917" s="224"/>
      <c r="K917" s="224"/>
      <c r="L917" s="224"/>
      <c r="M917" s="224"/>
      <c r="N917" s="224"/>
      <c r="O917" s="224"/>
      <c r="P917" s="224"/>
      <c r="Q917" s="224"/>
      <c r="R917" s="588" t="s">
        <v>991</v>
      </c>
      <c r="S917" s="588"/>
      <c r="T917" s="588"/>
      <c r="U917" s="224"/>
      <c r="V917" s="553">
        <f>'[1]CDKT'!O123/'[1]CDKT'!O113</f>
        <v>0.5485717746550921</v>
      </c>
      <c r="W917" s="553"/>
      <c r="X917" s="553"/>
      <c r="Y917" s="553"/>
      <c r="Z917" s="553"/>
      <c r="AA917" s="553"/>
      <c r="AB917" s="590"/>
      <c r="AC917" s="589">
        <f>'[5]Thuyết minh'!AC666</f>
        <v>0.01611035965843135</v>
      </c>
      <c r="AD917" s="589"/>
      <c r="AE917" s="589"/>
      <c r="AF917" s="589"/>
      <c r="AG917" s="589"/>
      <c r="AH917" s="589"/>
      <c r="AI917" s="87"/>
      <c r="AJ917" s="100"/>
      <c r="AK917" s="591" t="s">
        <v>1234</v>
      </c>
      <c r="AL917" s="223"/>
      <c r="AM917" s="215"/>
      <c r="AN917" s="215"/>
      <c r="AO917" s="215"/>
      <c r="AP917" s="215"/>
      <c r="AQ917" s="215"/>
      <c r="AR917" s="224"/>
      <c r="AS917" s="224"/>
      <c r="AT917" s="224"/>
      <c r="AU917" s="224"/>
      <c r="AV917" s="224"/>
      <c r="AW917" s="224"/>
      <c r="AX917" s="224"/>
      <c r="AY917" s="224"/>
      <c r="AZ917" s="588" t="str">
        <f>R917</f>
        <v>%</v>
      </c>
      <c r="BA917" s="588"/>
      <c r="BB917" s="588"/>
      <c r="BC917" s="224"/>
      <c r="BD917" s="589">
        <f>AC917</f>
        <v>0.01611035965843135</v>
      </c>
      <c r="BE917" s="589"/>
      <c r="BF917" s="589"/>
      <c r="BG917" s="589"/>
      <c r="BH917" s="589"/>
      <c r="BI917" s="589"/>
      <c r="BJ917" s="590"/>
      <c r="BK917" s="589" t="e">
        <f>#REF!</f>
        <v>#REF!</v>
      </c>
      <c r="BL917" s="589"/>
      <c r="BM917" s="589"/>
      <c r="BN917" s="589"/>
      <c r="BO917" s="589"/>
      <c r="BP917" s="589"/>
      <c r="BQ917" s="143"/>
      <c r="BR917" s="137"/>
      <c r="BS917" s="137"/>
      <c r="BV917" s="135"/>
      <c r="BW917" s="135"/>
    </row>
    <row r="918" spans="1:75" ht="15" customHeight="1" hidden="1" outlineLevel="1">
      <c r="A918" s="87">
        <f>IF(B918&lt;&gt;"",COUNTIF($B$141:B918,"."),"")</f>
      </c>
      <c r="C918" s="591" t="s">
        <v>1235</v>
      </c>
      <c r="D918" s="223"/>
      <c r="E918" s="215"/>
      <c r="F918" s="215"/>
      <c r="G918" s="215"/>
      <c r="H918" s="215"/>
      <c r="I918" s="215"/>
      <c r="J918" s="224"/>
      <c r="K918" s="224"/>
      <c r="L918" s="224"/>
      <c r="M918" s="224"/>
      <c r="N918" s="224"/>
      <c r="O918" s="224"/>
      <c r="P918" s="224"/>
      <c r="Q918" s="224"/>
      <c r="R918" s="588"/>
      <c r="S918" s="588"/>
      <c r="T918" s="588"/>
      <c r="U918" s="224"/>
      <c r="V918" s="185"/>
      <c r="W918" s="185"/>
      <c r="X918" s="185"/>
      <c r="Y918" s="185"/>
      <c r="Z918" s="185"/>
      <c r="AA918" s="185"/>
      <c r="AC918" s="185"/>
      <c r="AD918" s="185"/>
      <c r="AE918" s="185"/>
      <c r="AF918" s="185"/>
      <c r="AG918" s="185"/>
      <c r="AH918" s="185"/>
      <c r="AI918" s="87"/>
      <c r="AJ918" s="100"/>
      <c r="AK918" s="591" t="s">
        <v>1236</v>
      </c>
      <c r="AL918" s="223"/>
      <c r="AM918" s="215"/>
      <c r="AN918" s="215"/>
      <c r="AO918" s="215"/>
      <c r="AP918" s="215"/>
      <c r="AQ918" s="215"/>
      <c r="AR918" s="224"/>
      <c r="AS918" s="224"/>
      <c r="AT918" s="224"/>
      <c r="AU918" s="224"/>
      <c r="AV918" s="224"/>
      <c r="AW918" s="224"/>
      <c r="AX918" s="224"/>
      <c r="AY918" s="224"/>
      <c r="AZ918" s="588"/>
      <c r="BA918" s="588"/>
      <c r="BB918" s="588"/>
      <c r="BC918" s="224"/>
      <c r="BD918" s="185"/>
      <c r="BE918" s="185"/>
      <c r="BF918" s="185"/>
      <c r="BG918" s="185"/>
      <c r="BH918" s="185"/>
      <c r="BI918" s="185"/>
      <c r="BK918" s="185"/>
      <c r="BL918" s="185"/>
      <c r="BM918" s="185"/>
      <c r="BN918" s="185"/>
      <c r="BO918" s="185"/>
      <c r="BP918" s="185"/>
      <c r="BQ918" s="143"/>
      <c r="BR918" s="137"/>
      <c r="BS918" s="137"/>
      <c r="BV918" s="135"/>
      <c r="BW918" s="135"/>
    </row>
    <row r="919" spans="1:73" s="149" customFormat="1" ht="15" customHeight="1" hidden="1" outlineLevel="1">
      <c r="A919" s="87">
        <f>IF(B919&lt;&gt;"",COUNTIF($B$141:B919,"."),"")</f>
      </c>
      <c r="B919" s="190"/>
      <c r="C919" s="212"/>
      <c r="D919" s="223" t="s">
        <v>1237</v>
      </c>
      <c r="E919" s="242"/>
      <c r="F919" s="242"/>
      <c r="G919" s="242"/>
      <c r="H919" s="242"/>
      <c r="I919" s="242"/>
      <c r="J919" s="224"/>
      <c r="K919" s="224"/>
      <c r="L919" s="224"/>
      <c r="M919" s="224"/>
      <c r="N919" s="224"/>
      <c r="O919" s="224"/>
      <c r="P919" s="224"/>
      <c r="Q919" s="224"/>
      <c r="R919" s="588" t="s">
        <v>1238</v>
      </c>
      <c r="S919" s="588"/>
      <c r="T919" s="588"/>
      <c r="U919" s="224"/>
      <c r="V919" s="594">
        <f>'[1]CDKT'!O12/'[1]CDKT'!O125</f>
        <v>1.733634962950287</v>
      </c>
      <c r="W919" s="594"/>
      <c r="X919" s="594"/>
      <c r="Y919" s="594"/>
      <c r="Z919" s="594"/>
      <c r="AA919" s="594"/>
      <c r="AB919" s="595"/>
      <c r="AC919" s="397">
        <f>'[5]Thuyết minh'!AC668</f>
        <v>51.43397416587047</v>
      </c>
      <c r="AD919" s="397"/>
      <c r="AE919" s="397"/>
      <c r="AF919" s="397"/>
      <c r="AG919" s="397"/>
      <c r="AH919" s="397"/>
      <c r="AI919" s="133"/>
      <c r="AJ919" s="206"/>
      <c r="AK919" s="212"/>
      <c r="AL919" s="596" t="s">
        <v>1239</v>
      </c>
      <c r="AM919" s="597"/>
      <c r="AN919" s="597"/>
      <c r="AO919" s="597"/>
      <c r="AP919" s="597"/>
      <c r="AQ919" s="597"/>
      <c r="AR919" s="597"/>
      <c r="AS919" s="597"/>
      <c r="AT919" s="597"/>
      <c r="AU919" s="597"/>
      <c r="AV919" s="597"/>
      <c r="AW919" s="597"/>
      <c r="AX919" s="597"/>
      <c r="AY919" s="224"/>
      <c r="AZ919" s="588" t="s">
        <v>1240</v>
      </c>
      <c r="BA919" s="588"/>
      <c r="BB919" s="588"/>
      <c r="BC919" s="224"/>
      <c r="BD919" s="598">
        <f>AC919</f>
        <v>51.43397416587047</v>
      </c>
      <c r="BE919" s="598"/>
      <c r="BF919" s="598"/>
      <c r="BG919" s="598"/>
      <c r="BH919" s="598"/>
      <c r="BI919" s="598"/>
      <c r="BJ919" s="595"/>
      <c r="BK919" s="598" t="e">
        <f>#REF!</f>
        <v>#REF!</v>
      </c>
      <c r="BL919" s="598"/>
      <c r="BM919" s="598"/>
      <c r="BN919" s="598"/>
      <c r="BO919" s="598"/>
      <c r="BP919" s="598"/>
      <c r="BQ919" s="192"/>
      <c r="BR919" s="195"/>
      <c r="BS919" s="195"/>
      <c r="BT919" s="195"/>
      <c r="BU919" s="195"/>
    </row>
    <row r="920" spans="1:73" s="149" customFormat="1" ht="28.5" customHeight="1" hidden="1" outlineLevel="1">
      <c r="A920" s="87">
        <f>IF(B920&lt;&gt;"",COUNTIF($B$141:B920,"."),"")</f>
      </c>
      <c r="B920" s="190"/>
      <c r="C920" s="212"/>
      <c r="D920" s="596" t="s">
        <v>1241</v>
      </c>
      <c r="E920" s="597"/>
      <c r="F920" s="597"/>
      <c r="G920" s="597"/>
      <c r="H920" s="597"/>
      <c r="I920" s="597"/>
      <c r="J920" s="597"/>
      <c r="K920" s="597"/>
      <c r="L920" s="597"/>
      <c r="M920" s="597"/>
      <c r="N920" s="597"/>
      <c r="O920" s="597"/>
      <c r="P920" s="597"/>
      <c r="Q920" s="224"/>
      <c r="R920" s="588" t="s">
        <v>1238</v>
      </c>
      <c r="S920" s="588"/>
      <c r="T920" s="588"/>
      <c r="U920" s="224"/>
      <c r="V920" s="594">
        <f>('[1]CDKT'!O12-'[1]CDKT'!O49)/'[1]CDKT'!O125</f>
        <v>1.733634962950287</v>
      </c>
      <c r="W920" s="594"/>
      <c r="X920" s="594"/>
      <c r="Y920" s="594"/>
      <c r="Z920" s="594"/>
      <c r="AA920" s="594"/>
      <c r="AB920" s="595"/>
      <c r="AC920" s="397">
        <f>'[5]Thuyết minh'!AC669</f>
        <v>51.43397416587047</v>
      </c>
      <c r="AD920" s="397"/>
      <c r="AE920" s="397"/>
      <c r="AF920" s="397"/>
      <c r="AG920" s="397"/>
      <c r="AH920" s="397"/>
      <c r="AI920" s="133"/>
      <c r="AJ920" s="206"/>
      <c r="AK920" s="212"/>
      <c r="AL920" s="596" t="s">
        <v>1242</v>
      </c>
      <c r="AM920" s="597"/>
      <c r="AN920" s="597"/>
      <c r="AO920" s="597"/>
      <c r="AP920" s="597"/>
      <c r="AQ920" s="597"/>
      <c r="AR920" s="597"/>
      <c r="AS920" s="597"/>
      <c r="AT920" s="597"/>
      <c r="AU920" s="597"/>
      <c r="AV920" s="597"/>
      <c r="AW920" s="597"/>
      <c r="AX920" s="597"/>
      <c r="AY920" s="224"/>
      <c r="AZ920" s="588" t="s">
        <v>1240</v>
      </c>
      <c r="BA920" s="588"/>
      <c r="BB920" s="588"/>
      <c r="BC920" s="224"/>
      <c r="BD920" s="598">
        <f>AC920</f>
        <v>51.43397416587047</v>
      </c>
      <c r="BE920" s="598"/>
      <c r="BF920" s="598"/>
      <c r="BG920" s="598"/>
      <c r="BH920" s="598"/>
      <c r="BI920" s="598"/>
      <c r="BJ920" s="595"/>
      <c r="BK920" s="598" t="e">
        <f>#REF!</f>
        <v>#REF!</v>
      </c>
      <c r="BL920" s="598"/>
      <c r="BM920" s="598"/>
      <c r="BN920" s="598"/>
      <c r="BO920" s="598"/>
      <c r="BP920" s="598"/>
      <c r="BQ920" s="192"/>
      <c r="BR920" s="195"/>
      <c r="BS920" s="195"/>
      <c r="BT920" s="195"/>
      <c r="BU920" s="195"/>
    </row>
    <row r="921" spans="1:73" s="149" customFormat="1" ht="28.5" customHeight="1" hidden="1" outlineLevel="1">
      <c r="A921" s="87">
        <f>IF(B921&lt;&gt;"",COUNTIF($B$141:B921,"."),"")</f>
      </c>
      <c r="B921" s="190"/>
      <c r="C921" s="190"/>
      <c r="D921" s="596" t="s">
        <v>1243</v>
      </c>
      <c r="E921" s="597"/>
      <c r="F921" s="597"/>
      <c r="G921" s="597"/>
      <c r="H921" s="597"/>
      <c r="I921" s="597"/>
      <c r="J921" s="597"/>
      <c r="K921" s="597"/>
      <c r="L921" s="597"/>
      <c r="M921" s="597"/>
      <c r="N921" s="597"/>
      <c r="O921" s="597"/>
      <c r="P921" s="597"/>
      <c r="Q921" s="190"/>
      <c r="R921" s="599" t="s">
        <v>1238</v>
      </c>
      <c r="S921" s="599"/>
      <c r="T921" s="599"/>
      <c r="V921" s="594">
        <f>'[1]CDKT'!O14/'[1]CDKT'!O125</f>
        <v>0.423223155628288</v>
      </c>
      <c r="W921" s="594"/>
      <c r="X921" s="594"/>
      <c r="Y921" s="594"/>
      <c r="Z921" s="594"/>
      <c r="AA921" s="594"/>
      <c r="AB921" s="595"/>
      <c r="AC921" s="397">
        <f>'[5]Thuyết minh'!AC670</f>
        <v>0.9324922137137073</v>
      </c>
      <c r="AD921" s="397"/>
      <c r="AE921" s="397"/>
      <c r="AF921" s="397"/>
      <c r="AG921" s="397"/>
      <c r="AH921" s="397"/>
      <c r="AI921" s="133"/>
      <c r="AJ921" s="206"/>
      <c r="AK921" s="190"/>
      <c r="AL921" s="596" t="s">
        <v>1244</v>
      </c>
      <c r="AM921" s="597"/>
      <c r="AN921" s="597"/>
      <c r="AO921" s="597"/>
      <c r="AP921" s="597"/>
      <c r="AQ921" s="597"/>
      <c r="AR921" s="597"/>
      <c r="AS921" s="597"/>
      <c r="AT921" s="597"/>
      <c r="AU921" s="597"/>
      <c r="AV921" s="597"/>
      <c r="AW921" s="597"/>
      <c r="AX921" s="597"/>
      <c r="AY921" s="190"/>
      <c r="AZ921" s="588" t="s">
        <v>1240</v>
      </c>
      <c r="BA921" s="588"/>
      <c r="BB921" s="588"/>
      <c r="BD921" s="598">
        <f>AC921</f>
        <v>0.9324922137137073</v>
      </c>
      <c r="BE921" s="598"/>
      <c r="BF921" s="598"/>
      <c r="BG921" s="598"/>
      <c r="BH921" s="598"/>
      <c r="BI921" s="598"/>
      <c r="BJ921" s="595"/>
      <c r="BK921" s="598" t="e">
        <f>#REF!</f>
        <v>#REF!</v>
      </c>
      <c r="BL921" s="598"/>
      <c r="BM921" s="598"/>
      <c r="BN921" s="598"/>
      <c r="BO921" s="598"/>
      <c r="BP921" s="598"/>
      <c r="BQ921" s="195"/>
      <c r="BR921" s="195"/>
      <c r="BS921" s="195"/>
      <c r="BT921" s="195"/>
      <c r="BU921" s="195"/>
    </row>
    <row r="922" spans="1:73" s="149" customFormat="1" ht="17.25" customHeight="1" hidden="1" outlineLevel="1">
      <c r="A922" s="87"/>
      <c r="B922" s="190"/>
      <c r="C922" s="135" t="s">
        <v>1245</v>
      </c>
      <c r="D922" s="135"/>
      <c r="E922" s="135"/>
      <c r="F922" s="135"/>
      <c r="G922" s="135"/>
      <c r="H922" s="135"/>
      <c r="I922" s="135"/>
      <c r="J922" s="135"/>
      <c r="K922" s="135"/>
      <c r="L922" s="135"/>
      <c r="M922" s="135"/>
      <c r="N922" s="135"/>
      <c r="O922" s="135"/>
      <c r="P922" s="135"/>
      <c r="Q922" s="135"/>
      <c r="R922" s="135"/>
      <c r="S922" s="135"/>
      <c r="T922" s="135"/>
      <c r="U922" s="135"/>
      <c r="V922" s="135"/>
      <c r="W922" s="135"/>
      <c r="X922" s="135"/>
      <c r="Y922" s="135"/>
      <c r="Z922" s="135"/>
      <c r="AA922" s="135"/>
      <c r="AB922" s="135"/>
      <c r="AC922" s="135"/>
      <c r="AD922" s="135"/>
      <c r="AE922" s="135"/>
      <c r="AF922" s="600"/>
      <c r="AG922" s="600"/>
      <c r="AH922" s="600"/>
      <c r="AI922" s="133"/>
      <c r="AJ922" s="206"/>
      <c r="AK922" s="190"/>
      <c r="AL922" s="601"/>
      <c r="AM922" s="602"/>
      <c r="AN922" s="602"/>
      <c r="AO922" s="602"/>
      <c r="AP922" s="602"/>
      <c r="AQ922" s="602"/>
      <c r="AR922" s="602"/>
      <c r="AS922" s="602"/>
      <c r="AT922" s="602"/>
      <c r="AU922" s="602"/>
      <c r="AV922" s="602"/>
      <c r="AW922" s="602"/>
      <c r="AX922" s="602"/>
      <c r="AY922" s="190"/>
      <c r="AZ922" s="603"/>
      <c r="BA922" s="603"/>
      <c r="BB922" s="603"/>
      <c r="BD922" s="604"/>
      <c r="BE922" s="604"/>
      <c r="BF922" s="604"/>
      <c r="BG922" s="604"/>
      <c r="BH922" s="604"/>
      <c r="BI922" s="604"/>
      <c r="BJ922" s="595"/>
      <c r="BK922" s="604"/>
      <c r="BL922" s="604"/>
      <c r="BM922" s="604"/>
      <c r="BN922" s="604"/>
      <c r="BO922" s="604"/>
      <c r="BP922" s="604"/>
      <c r="BQ922" s="195"/>
      <c r="BR922" s="195"/>
      <c r="BS922" s="195"/>
      <c r="BT922" s="195"/>
      <c r="BU922" s="195"/>
    </row>
    <row r="923" spans="1:73" s="149" customFormat="1" ht="17.25" customHeight="1" outlineLevel="1">
      <c r="A923" s="87">
        <v>21</v>
      </c>
      <c r="B923" s="134" t="s">
        <v>265</v>
      </c>
      <c r="C923" s="130" t="s">
        <v>1187</v>
      </c>
      <c r="D923" s="138"/>
      <c r="E923" s="138"/>
      <c r="F923" s="138"/>
      <c r="G923" s="138"/>
      <c r="H923" s="135"/>
      <c r="I923" s="135"/>
      <c r="J923" s="135"/>
      <c r="K923" s="135"/>
      <c r="L923" s="135"/>
      <c r="M923" s="135"/>
      <c r="N923" s="135"/>
      <c r="O923" s="135"/>
      <c r="P923" s="135"/>
      <c r="Q923" s="135"/>
      <c r="R923" s="135"/>
      <c r="S923" s="135"/>
      <c r="T923" s="135"/>
      <c r="U923" s="135"/>
      <c r="V923" s="135"/>
      <c r="W923" s="135"/>
      <c r="X923" s="135"/>
      <c r="Y923" s="135"/>
      <c r="Z923" s="135"/>
      <c r="AA923" s="135"/>
      <c r="AB923" s="135"/>
      <c r="AC923" s="135"/>
      <c r="AD923" s="135"/>
      <c r="AE923" s="135"/>
      <c r="AF923" s="600"/>
      <c r="AG923" s="600"/>
      <c r="AH923" s="600"/>
      <c r="AI923" s="133"/>
      <c r="AJ923" s="206"/>
      <c r="AK923" s="190"/>
      <c r="AL923" s="601"/>
      <c r="AM923" s="602"/>
      <c r="AN923" s="602"/>
      <c r="AO923" s="602"/>
      <c r="AP923" s="602"/>
      <c r="AQ923" s="602"/>
      <c r="AR923" s="602"/>
      <c r="AS923" s="602"/>
      <c r="AT923" s="602"/>
      <c r="AU923" s="602"/>
      <c r="AV923" s="602"/>
      <c r="AW923" s="602"/>
      <c r="AX923" s="602"/>
      <c r="AY923" s="190"/>
      <c r="AZ923" s="603"/>
      <c r="BA923" s="603"/>
      <c r="BB923" s="603"/>
      <c r="BD923" s="604"/>
      <c r="BE923" s="604"/>
      <c r="BF923" s="604"/>
      <c r="BG923" s="604"/>
      <c r="BH923" s="604"/>
      <c r="BI923" s="604"/>
      <c r="BJ923" s="595"/>
      <c r="BK923" s="604"/>
      <c r="BL923" s="604"/>
      <c r="BM923" s="604"/>
      <c r="BN923" s="604"/>
      <c r="BO923" s="604"/>
      <c r="BP923" s="604"/>
      <c r="BQ923" s="195"/>
      <c r="BR923" s="195"/>
      <c r="BS923" s="195"/>
      <c r="BT923" s="195"/>
      <c r="BU923" s="195"/>
    </row>
    <row r="924" spans="1:73" s="149" customFormat="1" ht="17.25" customHeight="1" outlineLevel="1">
      <c r="A924" s="87"/>
      <c r="B924" s="190"/>
      <c r="C924" s="226" t="s">
        <v>1189</v>
      </c>
      <c r="D924" s="226"/>
      <c r="E924" s="226"/>
      <c r="F924" s="226"/>
      <c r="G924" s="226"/>
      <c r="H924" s="226"/>
      <c r="I924" s="226"/>
      <c r="J924" s="226"/>
      <c r="K924" s="226"/>
      <c r="L924" s="226"/>
      <c r="M924" s="226"/>
      <c r="N924" s="226"/>
      <c r="O924" s="226"/>
      <c r="P924" s="226"/>
      <c r="Q924" s="226"/>
      <c r="R924" s="226"/>
      <c r="S924" s="226"/>
      <c r="T924" s="226"/>
      <c r="U924" s="226"/>
      <c r="V924" s="226"/>
      <c r="W924" s="226"/>
      <c r="X924" s="226"/>
      <c r="Y924" s="226"/>
      <c r="Z924" s="226"/>
      <c r="AA924" s="226"/>
      <c r="AB924" s="226"/>
      <c r="AC924" s="226"/>
      <c r="AD924" s="226"/>
      <c r="AE924" s="226"/>
      <c r="AF924" s="226"/>
      <c r="AG924" s="226"/>
      <c r="AH924" s="226"/>
      <c r="AI924" s="133"/>
      <c r="AJ924" s="206"/>
      <c r="AK924" s="190"/>
      <c r="AL924" s="601"/>
      <c r="AM924" s="602"/>
      <c r="AN924" s="602"/>
      <c r="AO924" s="602"/>
      <c r="AP924" s="602"/>
      <c r="AQ924" s="602"/>
      <c r="AR924" s="602"/>
      <c r="AS924" s="602"/>
      <c r="AT924" s="602"/>
      <c r="AU924" s="602"/>
      <c r="AV924" s="602"/>
      <c r="AW924" s="602"/>
      <c r="AX924" s="602"/>
      <c r="AY924" s="190"/>
      <c r="AZ924" s="603"/>
      <c r="BA924" s="603"/>
      <c r="BB924" s="603"/>
      <c r="BD924" s="604"/>
      <c r="BE924" s="604"/>
      <c r="BF924" s="604"/>
      <c r="BG924" s="604"/>
      <c r="BH924" s="604"/>
      <c r="BI924" s="604"/>
      <c r="BJ924" s="595"/>
      <c r="BK924" s="604"/>
      <c r="BL924" s="604"/>
      <c r="BM924" s="604"/>
      <c r="BN924" s="604"/>
      <c r="BO924" s="604"/>
      <c r="BP924" s="604"/>
      <c r="BQ924" s="195"/>
      <c r="BR924" s="195"/>
      <c r="BS924" s="195"/>
      <c r="BT924" s="195"/>
      <c r="BU924" s="195"/>
    </row>
    <row r="925" spans="1:73" s="149" customFormat="1" ht="17.25" customHeight="1" outlineLevel="1">
      <c r="A925" s="87"/>
      <c r="B925" s="190"/>
      <c r="C925" s="135" t="s">
        <v>1246</v>
      </c>
      <c r="D925" s="135"/>
      <c r="E925" s="135"/>
      <c r="F925" s="135"/>
      <c r="G925" s="135"/>
      <c r="H925" s="135"/>
      <c r="I925" s="135"/>
      <c r="J925" s="135"/>
      <c r="K925" s="135"/>
      <c r="L925" s="135"/>
      <c r="M925" s="135"/>
      <c r="N925" s="135"/>
      <c r="O925" s="135"/>
      <c r="P925" s="135"/>
      <c r="Q925" s="135"/>
      <c r="R925" s="135"/>
      <c r="S925" s="135"/>
      <c r="T925" s="135"/>
      <c r="U925" s="135"/>
      <c r="V925" s="135"/>
      <c r="W925" s="135"/>
      <c r="X925" s="135"/>
      <c r="Y925" s="135"/>
      <c r="Z925" s="135"/>
      <c r="AA925" s="135"/>
      <c r="AB925" s="135"/>
      <c r="AC925" s="135"/>
      <c r="AD925" s="135"/>
      <c r="AE925" s="135"/>
      <c r="AF925" s="600"/>
      <c r="AG925" s="600"/>
      <c r="AH925" s="600"/>
      <c r="AI925" s="133"/>
      <c r="AJ925" s="206"/>
      <c r="AK925" s="190"/>
      <c r="AL925" s="601"/>
      <c r="AM925" s="602"/>
      <c r="AN925" s="602"/>
      <c r="AO925" s="602"/>
      <c r="AP925" s="602"/>
      <c r="AQ925" s="602"/>
      <c r="AR925" s="602"/>
      <c r="AS925" s="602"/>
      <c r="AT925" s="602"/>
      <c r="AU925" s="602"/>
      <c r="AV925" s="602"/>
      <c r="AW925" s="602"/>
      <c r="AX925" s="602"/>
      <c r="AY925" s="190"/>
      <c r="AZ925" s="603"/>
      <c r="BA925" s="603"/>
      <c r="BB925" s="603"/>
      <c r="BD925" s="604"/>
      <c r="BE925" s="604"/>
      <c r="BF925" s="604"/>
      <c r="BG925" s="604"/>
      <c r="BH925" s="604"/>
      <c r="BI925" s="604"/>
      <c r="BJ925" s="595"/>
      <c r="BK925" s="604"/>
      <c r="BL925" s="604"/>
      <c r="BM925" s="604"/>
      <c r="BN925" s="604"/>
      <c r="BO925" s="604"/>
      <c r="BP925" s="604"/>
      <c r="BQ925" s="195"/>
      <c r="BR925" s="195"/>
      <c r="BS925" s="195"/>
      <c r="BT925" s="195"/>
      <c r="BU925" s="195"/>
    </row>
    <row r="926" spans="1:73" s="149" customFormat="1" ht="17.25" customHeight="1" outlineLevel="1">
      <c r="A926" s="87"/>
      <c r="B926" s="190"/>
      <c r="C926" s="135"/>
      <c r="D926" s="135"/>
      <c r="E926" s="135"/>
      <c r="F926" s="135"/>
      <c r="G926" s="135"/>
      <c r="H926" s="135"/>
      <c r="I926" s="135"/>
      <c r="J926" s="135"/>
      <c r="K926" s="135"/>
      <c r="L926" s="135"/>
      <c r="M926" s="135"/>
      <c r="N926" s="135"/>
      <c r="O926" s="135"/>
      <c r="P926" s="135"/>
      <c r="Q926" s="135"/>
      <c r="R926" s="135"/>
      <c r="S926" s="135"/>
      <c r="T926" s="135"/>
      <c r="U926" s="135"/>
      <c r="V926" s="135"/>
      <c r="W926" s="135"/>
      <c r="X926" s="135"/>
      <c r="Y926" s="135"/>
      <c r="Z926" s="135"/>
      <c r="AA926" s="135"/>
      <c r="AB926" s="135"/>
      <c r="AC926" s="135"/>
      <c r="AD926" s="135"/>
      <c r="AE926" s="135"/>
      <c r="AF926" s="600"/>
      <c r="AG926" s="600"/>
      <c r="AH926" s="600"/>
      <c r="AI926" s="133"/>
      <c r="AJ926" s="206"/>
      <c r="AK926" s="190"/>
      <c r="AL926" s="601"/>
      <c r="AM926" s="602"/>
      <c r="AN926" s="602"/>
      <c r="AO926" s="602"/>
      <c r="AP926" s="602"/>
      <c r="AQ926" s="602"/>
      <c r="AR926" s="602"/>
      <c r="AS926" s="602"/>
      <c r="AT926" s="602"/>
      <c r="AU926" s="602"/>
      <c r="AV926" s="602"/>
      <c r="AW926" s="602"/>
      <c r="AX926" s="602"/>
      <c r="AY926" s="190"/>
      <c r="AZ926" s="603"/>
      <c r="BA926" s="603"/>
      <c r="BB926" s="603"/>
      <c r="BD926" s="604"/>
      <c r="BE926" s="604"/>
      <c r="BF926" s="604"/>
      <c r="BG926" s="604"/>
      <c r="BH926" s="604"/>
      <c r="BI926" s="604"/>
      <c r="BJ926" s="595"/>
      <c r="BK926" s="604"/>
      <c r="BL926" s="604"/>
      <c r="BM926" s="604"/>
      <c r="BN926" s="604"/>
      <c r="BO926" s="604"/>
      <c r="BP926" s="604"/>
      <c r="BQ926" s="195"/>
      <c r="BR926" s="195"/>
      <c r="BS926" s="195"/>
      <c r="BT926" s="195"/>
      <c r="BU926" s="195"/>
    </row>
    <row r="927" spans="1:73" s="149" customFormat="1" ht="17.25" customHeight="1" outlineLevel="1">
      <c r="A927" s="87"/>
      <c r="B927" s="190"/>
      <c r="C927" s="135"/>
      <c r="D927" s="135"/>
      <c r="E927" s="135"/>
      <c r="F927" s="135"/>
      <c r="G927" s="135"/>
      <c r="H927" s="135"/>
      <c r="I927" s="135"/>
      <c r="J927" s="135"/>
      <c r="K927" s="135"/>
      <c r="L927" s="135"/>
      <c r="M927" s="135"/>
      <c r="N927" s="135"/>
      <c r="O927" s="135"/>
      <c r="P927" s="135"/>
      <c r="Q927" s="135"/>
      <c r="R927" s="135"/>
      <c r="S927" s="135"/>
      <c r="T927" s="135"/>
      <c r="U927" s="135"/>
      <c r="V927" s="135"/>
      <c r="W927" s="135"/>
      <c r="X927" s="135"/>
      <c r="Y927" s="135"/>
      <c r="Z927" s="135"/>
      <c r="AA927" s="135"/>
      <c r="AB927" s="135"/>
      <c r="AC927" s="135"/>
      <c r="AD927" s="135"/>
      <c r="AE927" s="135"/>
      <c r="AF927" s="600"/>
      <c r="AG927" s="600"/>
      <c r="AH927" s="600"/>
      <c r="AI927" s="133"/>
      <c r="AJ927" s="206"/>
      <c r="AK927" s="190"/>
      <c r="AL927" s="601"/>
      <c r="AM927" s="602"/>
      <c r="AN927" s="602"/>
      <c r="AO927" s="602"/>
      <c r="AP927" s="602"/>
      <c r="AQ927" s="602"/>
      <c r="AR927" s="602"/>
      <c r="AS927" s="602"/>
      <c r="AT927" s="602"/>
      <c r="AU927" s="602"/>
      <c r="AV927" s="602"/>
      <c r="AW927" s="602"/>
      <c r="AX927" s="602"/>
      <c r="AY927" s="190"/>
      <c r="AZ927" s="603"/>
      <c r="BA927" s="603"/>
      <c r="BB927" s="603"/>
      <c r="BD927" s="604"/>
      <c r="BE927" s="604"/>
      <c r="BF927" s="604"/>
      <c r="BG927" s="604"/>
      <c r="BH927" s="604"/>
      <c r="BI927" s="604"/>
      <c r="BJ927" s="595"/>
      <c r="BK927" s="604"/>
      <c r="BL927" s="604"/>
      <c r="BM927" s="604"/>
      <c r="BN927" s="604"/>
      <c r="BO927" s="604"/>
      <c r="BP927" s="604"/>
      <c r="BQ927" s="195"/>
      <c r="BR927" s="195"/>
      <c r="BS927" s="195"/>
      <c r="BT927" s="195"/>
      <c r="BU927" s="195"/>
    </row>
    <row r="928" spans="1:73" s="149" customFormat="1" ht="17.25" customHeight="1" outlineLevel="1">
      <c r="A928" s="87"/>
      <c r="B928" s="190"/>
      <c r="C928" s="135"/>
      <c r="D928" s="135"/>
      <c r="E928" s="135"/>
      <c r="F928" s="135"/>
      <c r="G928" s="135"/>
      <c r="H928" s="135"/>
      <c r="I928" s="135"/>
      <c r="J928" s="135"/>
      <c r="K928" s="135"/>
      <c r="L928" s="135"/>
      <c r="M928" s="135"/>
      <c r="N928" s="135"/>
      <c r="O928" s="135"/>
      <c r="P928" s="135"/>
      <c r="Q928" s="135"/>
      <c r="R928" s="135"/>
      <c r="S928" s="135"/>
      <c r="T928" s="135"/>
      <c r="U928" s="135"/>
      <c r="V928" s="135"/>
      <c r="W928" s="135"/>
      <c r="X928" s="135"/>
      <c r="Y928" s="135"/>
      <c r="Z928" s="135"/>
      <c r="AA928" s="135"/>
      <c r="AB928" s="135"/>
      <c r="AC928" s="135"/>
      <c r="AD928" s="135"/>
      <c r="AE928" s="135"/>
      <c r="AF928" s="600"/>
      <c r="AG928" s="600"/>
      <c r="AH928" s="600"/>
      <c r="AI928" s="133"/>
      <c r="AJ928" s="206"/>
      <c r="AK928" s="190"/>
      <c r="AL928" s="601"/>
      <c r="AM928" s="602"/>
      <c r="AN928" s="602"/>
      <c r="AO928" s="602"/>
      <c r="AP928" s="602"/>
      <c r="AQ928" s="602"/>
      <c r="AR928" s="602"/>
      <c r="AS928" s="602"/>
      <c r="AT928" s="602"/>
      <c r="AU928" s="602"/>
      <c r="AV928" s="602"/>
      <c r="AW928" s="602"/>
      <c r="AX928" s="602"/>
      <c r="AY928" s="190"/>
      <c r="AZ928" s="603"/>
      <c r="BA928" s="603"/>
      <c r="BB928" s="603"/>
      <c r="BD928" s="604"/>
      <c r="BE928" s="604"/>
      <c r="BF928" s="604"/>
      <c r="BG928" s="604"/>
      <c r="BH928" s="604"/>
      <c r="BI928" s="604"/>
      <c r="BJ928" s="595"/>
      <c r="BK928" s="604"/>
      <c r="BL928" s="604"/>
      <c r="BM928" s="604"/>
      <c r="BN928" s="604"/>
      <c r="BO928" s="604"/>
      <c r="BP928" s="604"/>
      <c r="BQ928" s="195"/>
      <c r="BR928" s="195"/>
      <c r="BS928" s="195"/>
      <c r="BT928" s="195"/>
      <c r="BU928" s="195"/>
    </row>
    <row r="929" spans="1:73" s="149" customFormat="1" ht="17.25" customHeight="1" outlineLevel="1">
      <c r="A929" s="87"/>
      <c r="B929" s="190"/>
      <c r="C929" s="135"/>
      <c r="D929" s="135"/>
      <c r="E929" s="135"/>
      <c r="F929" s="135"/>
      <c r="G929" s="135"/>
      <c r="H929" s="135"/>
      <c r="I929" s="135"/>
      <c r="J929" s="135"/>
      <c r="K929" s="135"/>
      <c r="L929" s="135"/>
      <c r="M929" s="135"/>
      <c r="N929" s="135"/>
      <c r="O929" s="135"/>
      <c r="P929" s="135"/>
      <c r="Q929" s="135"/>
      <c r="R929" s="135"/>
      <c r="S929" s="135"/>
      <c r="T929" s="135"/>
      <c r="U929" s="135"/>
      <c r="V929" s="135"/>
      <c r="W929" s="135"/>
      <c r="X929" s="135"/>
      <c r="Y929" s="135"/>
      <c r="Z929" s="135"/>
      <c r="AA929" s="135"/>
      <c r="AB929" s="135"/>
      <c r="AC929" s="135"/>
      <c r="AD929" s="135"/>
      <c r="AE929" s="135"/>
      <c r="AF929" s="600"/>
      <c r="AG929" s="600"/>
      <c r="AH929" s="600"/>
      <c r="AI929" s="133"/>
      <c r="AJ929" s="206"/>
      <c r="AK929" s="190"/>
      <c r="AL929" s="601"/>
      <c r="AM929" s="602"/>
      <c r="AN929" s="602"/>
      <c r="AO929" s="602"/>
      <c r="AP929" s="602"/>
      <c r="AQ929" s="602"/>
      <c r="AR929" s="602"/>
      <c r="AS929" s="602"/>
      <c r="AT929" s="602"/>
      <c r="AU929" s="602"/>
      <c r="AV929" s="602"/>
      <c r="AW929" s="602"/>
      <c r="AX929" s="602"/>
      <c r="AY929" s="190"/>
      <c r="AZ929" s="603"/>
      <c r="BA929" s="603"/>
      <c r="BB929" s="603"/>
      <c r="BD929" s="604"/>
      <c r="BE929" s="604"/>
      <c r="BF929" s="604"/>
      <c r="BG929" s="604"/>
      <c r="BH929" s="604"/>
      <c r="BI929" s="604"/>
      <c r="BJ929" s="595"/>
      <c r="BK929" s="604"/>
      <c r="BL929" s="604"/>
      <c r="BM929" s="604"/>
      <c r="BN929" s="604"/>
      <c r="BO929" s="604"/>
      <c r="BP929" s="604"/>
      <c r="BQ929" s="195"/>
      <c r="BR929" s="195"/>
      <c r="BS929" s="195"/>
      <c r="BT929" s="195"/>
      <c r="BU929" s="195"/>
    </row>
    <row r="930" spans="1:73" s="149" customFormat="1" ht="17.25" customHeight="1" outlineLevel="1">
      <c r="A930" s="87"/>
      <c r="B930" s="190"/>
      <c r="C930" s="135"/>
      <c r="D930" s="135"/>
      <c r="E930" s="135"/>
      <c r="F930" s="135"/>
      <c r="G930" s="135"/>
      <c r="H930" s="135"/>
      <c r="I930" s="135"/>
      <c r="J930" s="135"/>
      <c r="K930" s="135"/>
      <c r="L930" s="135"/>
      <c r="M930" s="135"/>
      <c r="N930" s="135"/>
      <c r="O930" s="135"/>
      <c r="P930" s="135"/>
      <c r="Q930" s="135"/>
      <c r="R930" s="135"/>
      <c r="S930" s="135"/>
      <c r="T930" s="135"/>
      <c r="U930" s="135"/>
      <c r="V930" s="135"/>
      <c r="W930" s="135"/>
      <c r="X930" s="135"/>
      <c r="Y930" s="135"/>
      <c r="Z930" s="135"/>
      <c r="AA930" s="135"/>
      <c r="AB930" s="135"/>
      <c r="AC930" s="135"/>
      <c r="AD930" s="135"/>
      <c r="AE930" s="135"/>
      <c r="AF930" s="600"/>
      <c r="AG930" s="600"/>
      <c r="AH930" s="600"/>
      <c r="AI930" s="133"/>
      <c r="AJ930" s="206"/>
      <c r="AK930" s="190"/>
      <c r="AL930" s="601"/>
      <c r="AM930" s="602"/>
      <c r="AN930" s="602"/>
      <c r="AO930" s="602"/>
      <c r="AP930" s="602"/>
      <c r="AQ930" s="602"/>
      <c r="AR930" s="602"/>
      <c r="AS930" s="602"/>
      <c r="AT930" s="602"/>
      <c r="AU930" s="602"/>
      <c r="AV930" s="602"/>
      <c r="AW930" s="602"/>
      <c r="AX930" s="602"/>
      <c r="AY930" s="190"/>
      <c r="AZ930" s="603"/>
      <c r="BA930" s="603"/>
      <c r="BB930" s="603"/>
      <c r="BD930" s="604"/>
      <c r="BE930" s="604"/>
      <c r="BF930" s="604"/>
      <c r="BG930" s="604"/>
      <c r="BH930" s="604"/>
      <c r="BI930" s="604"/>
      <c r="BJ930" s="595"/>
      <c r="BK930" s="604"/>
      <c r="BL930" s="604"/>
      <c r="BM930" s="604"/>
      <c r="BN930" s="604"/>
      <c r="BO930" s="604"/>
      <c r="BP930" s="604"/>
      <c r="BQ930" s="195"/>
      <c r="BR930" s="195"/>
      <c r="BS930" s="195"/>
      <c r="BT930" s="195"/>
      <c r="BU930" s="195"/>
    </row>
    <row r="931" spans="1:68" ht="15" customHeight="1">
      <c r="A931" s="87">
        <f>IF(B931&lt;&gt;"",COUNTIF($B$8:B931,"."),"")</f>
      </c>
      <c r="D931" s="138"/>
      <c r="E931" s="138"/>
      <c r="F931" s="138"/>
      <c r="G931" s="138"/>
      <c r="H931" s="138"/>
      <c r="I931" s="138"/>
      <c r="J931" s="138"/>
      <c r="K931" s="138"/>
      <c r="L931" s="138"/>
      <c r="M931" s="138"/>
      <c r="N931" s="138"/>
      <c r="O931" s="138"/>
      <c r="P931" s="138"/>
      <c r="Q931" s="138"/>
      <c r="R931" s="138"/>
      <c r="S931" s="138"/>
      <c r="V931" s="143"/>
      <c r="W931" s="143"/>
      <c r="X931" s="196" t="s">
        <v>1247</v>
      </c>
      <c r="Y931" s="196"/>
      <c r="Z931" s="196"/>
      <c r="AA931" s="196"/>
      <c r="AB931" s="196"/>
      <c r="AC931" s="196"/>
      <c r="AD931" s="196"/>
      <c r="AE931" s="196"/>
      <c r="AF931" s="196"/>
      <c r="AG931" s="196"/>
      <c r="AH931" s="196"/>
      <c r="AI931" s="87"/>
      <c r="AJ931" s="100"/>
      <c r="AL931" s="138"/>
      <c r="AM931" s="138"/>
      <c r="AN931" s="138"/>
      <c r="AO931" s="138"/>
      <c r="AP931" s="138"/>
      <c r="AQ931" s="138"/>
      <c r="AR931" s="138"/>
      <c r="AS931" s="138"/>
      <c r="AT931" s="138"/>
      <c r="AU931" s="138"/>
      <c r="AV931" s="138"/>
      <c r="AW931" s="138"/>
      <c r="AX931" s="138"/>
      <c r="AY931" s="138"/>
      <c r="AZ931" s="138"/>
      <c r="BA931" s="138"/>
      <c r="BI931" s="135"/>
      <c r="BP931" s="192" t="str">
        <f>"Prepared, "&amp;'[1]TK'!E33</f>
        <v>Prepared, 20 March 2009</v>
      </c>
    </row>
    <row r="932" spans="1:65" ht="15" customHeight="1">
      <c r="A932" s="87">
        <f>IF(B932&lt;&gt;"",COUNTIF($B$8:B932,"."),"")</f>
      </c>
      <c r="E932" s="401" t="str">
        <f>'[1]TK'!D31</f>
        <v>Người lập</v>
      </c>
      <c r="F932" s="162"/>
      <c r="G932" s="162"/>
      <c r="H932" s="138"/>
      <c r="I932" s="138"/>
      <c r="J932" s="138"/>
      <c r="K932" s="138"/>
      <c r="L932" s="138"/>
      <c r="M932" s="138"/>
      <c r="Q932" s="605" t="str">
        <f>'[1]TK'!$D$28</f>
        <v>Kế toán trưởng</v>
      </c>
      <c r="R932" s="138"/>
      <c r="S932" s="138"/>
      <c r="Z932" s="137"/>
      <c r="AA932" s="137"/>
      <c r="AB932" s="403" t="str">
        <f>'[1]TK'!D25</f>
        <v>Tổng Giám đốc</v>
      </c>
      <c r="AC932" s="137"/>
      <c r="AD932" s="137"/>
      <c r="AE932" s="137"/>
      <c r="AI932" s="87"/>
      <c r="AJ932" s="100"/>
      <c r="AM932" s="401" t="str">
        <f>'[1]TK'!E31</f>
        <v>Prepared by</v>
      </c>
      <c r="AN932" s="162"/>
      <c r="AO932" s="162"/>
      <c r="AP932" s="138"/>
      <c r="AQ932" s="138"/>
      <c r="AR932" s="138"/>
      <c r="AS932" s="138"/>
      <c r="AT932" s="138"/>
      <c r="AU932" s="138"/>
      <c r="AY932" s="605" t="str">
        <f>'[1]TK'!E28</f>
        <v>Chief Accountant</v>
      </c>
      <c r="AZ932" s="138"/>
      <c r="BA932" s="138"/>
      <c r="BH932" s="137"/>
      <c r="BI932" s="137"/>
      <c r="BJ932" s="403" t="str">
        <f>'[1]TK'!E25</f>
        <v>General Director</v>
      </c>
      <c r="BK932" s="137"/>
      <c r="BL932" s="137"/>
      <c r="BM932" s="137"/>
    </row>
    <row r="933" spans="1:62" ht="15" customHeight="1">
      <c r="A933" s="87">
        <f>IF(B933&lt;&gt;"",COUNTIF($B$8:B933,"."),"")</f>
      </c>
      <c r="D933" s="138"/>
      <c r="E933" s="469"/>
      <c r="F933" s="401"/>
      <c r="G933" s="401"/>
      <c r="H933" s="138"/>
      <c r="I933" s="138"/>
      <c r="J933" s="138"/>
      <c r="K933" s="138"/>
      <c r="L933" s="138"/>
      <c r="M933" s="138"/>
      <c r="O933" s="161"/>
      <c r="Q933" s="469"/>
      <c r="R933" s="138"/>
      <c r="S933" s="138"/>
      <c r="AB933" s="378"/>
      <c r="AI933" s="87"/>
      <c r="AJ933" s="100"/>
      <c r="AL933" s="138"/>
      <c r="AM933" s="469"/>
      <c r="AN933" s="401"/>
      <c r="AO933" s="401"/>
      <c r="AP933" s="138"/>
      <c r="AQ933" s="138"/>
      <c r="AR933" s="138"/>
      <c r="AS933" s="138"/>
      <c r="AT933" s="138"/>
      <c r="AU933" s="138"/>
      <c r="AW933" s="161"/>
      <c r="AY933" s="469"/>
      <c r="AZ933" s="138"/>
      <c r="BA933" s="138"/>
      <c r="BJ933" s="378"/>
    </row>
    <row r="934" spans="1:62" ht="15" customHeight="1">
      <c r="A934" s="87">
        <f>IF(B934&lt;&gt;"",COUNTIF($B$8:B934,"."),"")</f>
      </c>
      <c r="D934" s="138"/>
      <c r="E934" s="469"/>
      <c r="F934" s="401"/>
      <c r="G934" s="401"/>
      <c r="H934" s="138"/>
      <c r="I934" s="138"/>
      <c r="J934" s="138"/>
      <c r="K934" s="138"/>
      <c r="L934" s="138"/>
      <c r="M934" s="138"/>
      <c r="O934" s="606"/>
      <c r="Q934" s="469"/>
      <c r="R934" s="138"/>
      <c r="S934" s="138"/>
      <c r="AB934" s="378"/>
      <c r="AI934" s="87"/>
      <c r="AJ934" s="100"/>
      <c r="AL934" s="138"/>
      <c r="AM934" s="469"/>
      <c r="AN934" s="401"/>
      <c r="AO934" s="401"/>
      <c r="AP934" s="138"/>
      <c r="AQ934" s="138"/>
      <c r="AR934" s="138"/>
      <c r="AS934" s="138"/>
      <c r="AT934" s="138"/>
      <c r="AU934" s="138"/>
      <c r="AW934" s="606"/>
      <c r="AY934" s="469"/>
      <c r="AZ934" s="138"/>
      <c r="BA934" s="138"/>
      <c r="BJ934" s="378"/>
    </row>
    <row r="935" spans="4:62" ht="15" customHeight="1">
      <c r="D935" s="138"/>
      <c r="E935" s="469"/>
      <c r="F935" s="401"/>
      <c r="G935" s="401"/>
      <c r="H935" s="138"/>
      <c r="I935" s="138"/>
      <c r="J935" s="138"/>
      <c r="K935" s="138"/>
      <c r="L935" s="138"/>
      <c r="M935" s="138"/>
      <c r="O935" s="161"/>
      <c r="Q935" s="469"/>
      <c r="R935" s="138"/>
      <c r="S935" s="138"/>
      <c r="AB935" s="378"/>
      <c r="AL935" s="138"/>
      <c r="AM935" s="469"/>
      <c r="AN935" s="401"/>
      <c r="AO935" s="401"/>
      <c r="AP935" s="138"/>
      <c r="AQ935" s="138"/>
      <c r="AR935" s="138"/>
      <c r="AS935" s="138"/>
      <c r="AT935" s="138"/>
      <c r="AU935" s="138"/>
      <c r="AW935" s="161"/>
      <c r="AY935" s="469"/>
      <c r="AZ935" s="138"/>
      <c r="BA935" s="138"/>
      <c r="BJ935" s="378"/>
    </row>
    <row r="936" spans="4:62" ht="15" customHeight="1">
      <c r="D936" s="138"/>
      <c r="E936" s="469"/>
      <c r="F936" s="401"/>
      <c r="G936" s="401"/>
      <c r="H936" s="138"/>
      <c r="I936" s="138"/>
      <c r="J936" s="138"/>
      <c r="K936" s="138"/>
      <c r="L936" s="138"/>
      <c r="M936" s="138"/>
      <c r="O936" s="161"/>
      <c r="Q936" s="469"/>
      <c r="R936" s="138"/>
      <c r="S936" s="138"/>
      <c r="AB936" s="378"/>
      <c r="AL936" s="138"/>
      <c r="AM936" s="469"/>
      <c r="AN936" s="401"/>
      <c r="AO936" s="401"/>
      <c r="AP936" s="138"/>
      <c r="AQ936" s="138"/>
      <c r="AR936" s="138"/>
      <c r="AS936" s="138"/>
      <c r="AT936" s="138"/>
      <c r="AU936" s="138"/>
      <c r="AW936" s="161"/>
      <c r="AY936" s="469"/>
      <c r="AZ936" s="138"/>
      <c r="BA936" s="138"/>
      <c r="BJ936" s="378"/>
    </row>
    <row r="937" spans="4:62" ht="15" customHeight="1">
      <c r="D937" s="138"/>
      <c r="E937" s="469"/>
      <c r="F937" s="401"/>
      <c r="G937" s="401"/>
      <c r="H937" s="138"/>
      <c r="I937" s="138"/>
      <c r="J937" s="138"/>
      <c r="K937" s="138"/>
      <c r="L937" s="138"/>
      <c r="M937" s="138"/>
      <c r="O937" s="161"/>
      <c r="Q937" s="469"/>
      <c r="R937" s="138"/>
      <c r="S937" s="138"/>
      <c r="AB937" s="378"/>
      <c r="AL937" s="138"/>
      <c r="AM937" s="469"/>
      <c r="AN937" s="401"/>
      <c r="AO937" s="401"/>
      <c r="AP937" s="138"/>
      <c r="AQ937" s="138"/>
      <c r="AR937" s="138"/>
      <c r="AS937" s="138"/>
      <c r="AT937" s="138"/>
      <c r="AU937" s="138"/>
      <c r="AW937" s="161"/>
      <c r="AY937" s="469"/>
      <c r="AZ937" s="138"/>
      <c r="BA937" s="138"/>
      <c r="BJ937" s="378"/>
    </row>
    <row r="938" spans="3:62" ht="15" customHeight="1">
      <c r="C938" s="607" t="s">
        <v>1248</v>
      </c>
      <c r="D938" s="607"/>
      <c r="E938" s="607"/>
      <c r="F938" s="607"/>
      <c r="G938" s="607"/>
      <c r="H938" s="138"/>
      <c r="I938" s="138"/>
      <c r="J938" s="138"/>
      <c r="K938" s="138"/>
      <c r="L938" s="138"/>
      <c r="M938" s="138"/>
      <c r="Q938" s="608" t="s">
        <v>251</v>
      </c>
      <c r="R938" s="138"/>
      <c r="S938" s="138"/>
      <c r="AB938" s="403" t="str">
        <f>'[1]TK'!D26</f>
        <v>Nguyễn Đỗ Lăng</v>
      </c>
      <c r="AM938" s="401" t="str">
        <f>'[1]TK'!E32</f>
        <v>Nguyen Van D</v>
      </c>
      <c r="AO938" s="401"/>
      <c r="AP938" s="138"/>
      <c r="AQ938" s="138"/>
      <c r="AR938" s="138"/>
      <c r="AS938" s="138"/>
      <c r="AT938" s="138"/>
      <c r="AU938" s="138"/>
      <c r="AY938" s="608" t="str">
        <f>'[1]TK'!E29</f>
        <v>Nguyen Van C</v>
      </c>
      <c r="AZ938" s="138"/>
      <c r="BA938" s="138"/>
      <c r="BJ938" s="403" t="str">
        <f>'[1]TK'!E26</f>
        <v>Nguyen Van B</v>
      </c>
    </row>
  </sheetData>
  <sheetProtection/>
  <mergeCells count="2833">
    <mergeCell ref="BD921:BI921"/>
    <mergeCell ref="BK921:BP921"/>
    <mergeCell ref="C924:AH924"/>
    <mergeCell ref="X931:AH931"/>
    <mergeCell ref="C938:G938"/>
    <mergeCell ref="D921:P921"/>
    <mergeCell ref="R921:T921"/>
    <mergeCell ref="V921:AA921"/>
    <mergeCell ref="AC921:AH921"/>
    <mergeCell ref="AL921:AX921"/>
    <mergeCell ref="AZ921:BB921"/>
    <mergeCell ref="BK919:BP919"/>
    <mergeCell ref="D920:P920"/>
    <mergeCell ref="R920:T920"/>
    <mergeCell ref="V920:AA920"/>
    <mergeCell ref="AC920:AH920"/>
    <mergeCell ref="AL920:AX920"/>
    <mergeCell ref="AZ920:BB920"/>
    <mergeCell ref="BD920:BI920"/>
    <mergeCell ref="BK920:BP920"/>
    <mergeCell ref="R919:T919"/>
    <mergeCell ref="V919:AA919"/>
    <mergeCell ref="AC919:AH919"/>
    <mergeCell ref="AL919:AX919"/>
    <mergeCell ref="AZ919:BB919"/>
    <mergeCell ref="BD919:BI919"/>
    <mergeCell ref="R918:T918"/>
    <mergeCell ref="V918:AA918"/>
    <mergeCell ref="AC918:AH918"/>
    <mergeCell ref="AZ918:BB918"/>
    <mergeCell ref="BD918:BI918"/>
    <mergeCell ref="BK918:BP918"/>
    <mergeCell ref="R917:T917"/>
    <mergeCell ref="V917:AA917"/>
    <mergeCell ref="AC917:AH917"/>
    <mergeCell ref="AZ917:BB917"/>
    <mergeCell ref="BD917:BI917"/>
    <mergeCell ref="BK917:BP917"/>
    <mergeCell ref="R916:T916"/>
    <mergeCell ref="V916:AA916"/>
    <mergeCell ref="AC916:AH916"/>
    <mergeCell ref="AZ916:BB916"/>
    <mergeCell ref="BD916:BI916"/>
    <mergeCell ref="BK916:BP916"/>
    <mergeCell ref="R915:T915"/>
    <mergeCell ref="V915:AA915"/>
    <mergeCell ref="AC915:AH915"/>
    <mergeCell ref="AZ915:BB915"/>
    <mergeCell ref="BD915:BI915"/>
    <mergeCell ref="BK915:BP915"/>
    <mergeCell ref="R914:T914"/>
    <mergeCell ref="V914:AA914"/>
    <mergeCell ref="AC914:AH914"/>
    <mergeCell ref="AZ914:BB914"/>
    <mergeCell ref="BD914:BI914"/>
    <mergeCell ref="BK914:BP914"/>
    <mergeCell ref="R913:T913"/>
    <mergeCell ref="V913:AA913"/>
    <mergeCell ref="AC913:AH913"/>
    <mergeCell ref="AZ913:BB913"/>
    <mergeCell ref="BD913:BI913"/>
    <mergeCell ref="BK913:BP913"/>
    <mergeCell ref="R912:T912"/>
    <mergeCell ref="V912:AA912"/>
    <mergeCell ref="AC912:AH912"/>
    <mergeCell ref="AZ912:BB912"/>
    <mergeCell ref="BD912:BI912"/>
    <mergeCell ref="BK912:BP912"/>
    <mergeCell ref="R911:T911"/>
    <mergeCell ref="V911:AA911"/>
    <mergeCell ref="AC911:AH911"/>
    <mergeCell ref="AZ911:BB911"/>
    <mergeCell ref="BD911:BI911"/>
    <mergeCell ref="BK911:BP911"/>
    <mergeCell ref="R910:T910"/>
    <mergeCell ref="V910:AA910"/>
    <mergeCell ref="AC910:AH910"/>
    <mergeCell ref="AZ910:BB910"/>
    <mergeCell ref="BD910:BI910"/>
    <mergeCell ref="BK910:BP910"/>
    <mergeCell ref="R909:T909"/>
    <mergeCell ref="V909:AA909"/>
    <mergeCell ref="AC909:AH909"/>
    <mergeCell ref="AZ909:BB909"/>
    <mergeCell ref="BD909:BI909"/>
    <mergeCell ref="BK909:BP909"/>
    <mergeCell ref="R908:T908"/>
    <mergeCell ref="V908:AA908"/>
    <mergeCell ref="AC908:AH908"/>
    <mergeCell ref="AZ908:BB908"/>
    <mergeCell ref="BD908:BI908"/>
    <mergeCell ref="BK908:BP908"/>
    <mergeCell ref="BD903:BI903"/>
    <mergeCell ref="BK903:BP903"/>
    <mergeCell ref="O904:P904"/>
    <mergeCell ref="Q904:V904"/>
    <mergeCell ref="W904:AB904"/>
    <mergeCell ref="AC904:AH904"/>
    <mergeCell ref="BA904:BB904"/>
    <mergeCell ref="BD904:BI904"/>
    <mergeCell ref="BK904:BP904"/>
    <mergeCell ref="O902:P902"/>
    <mergeCell ref="O903:P903"/>
    <mergeCell ref="Q903:V903"/>
    <mergeCell ref="W903:AB903"/>
    <mergeCell ref="AC903:AH903"/>
    <mergeCell ref="BA903:BB903"/>
    <mergeCell ref="BD900:BI900"/>
    <mergeCell ref="BK900:BP900"/>
    <mergeCell ref="O901:P901"/>
    <mergeCell ref="Q901:V901"/>
    <mergeCell ref="W901:AB901"/>
    <mergeCell ref="AC901:AH901"/>
    <mergeCell ref="BA901:BB901"/>
    <mergeCell ref="BD901:BI901"/>
    <mergeCell ref="BK901:BP901"/>
    <mergeCell ref="O899:P899"/>
    <mergeCell ref="O900:P900"/>
    <mergeCell ref="Q900:V900"/>
    <mergeCell ref="W900:AB900"/>
    <mergeCell ref="AC900:AH900"/>
    <mergeCell ref="BA900:BB900"/>
    <mergeCell ref="C895:N895"/>
    <mergeCell ref="O895:P895"/>
    <mergeCell ref="Q895:V895"/>
    <mergeCell ref="W895:AB895"/>
    <mergeCell ref="AC895:AH895"/>
    <mergeCell ref="Q896:V896"/>
    <mergeCell ref="W896:AB896"/>
    <mergeCell ref="AC896:AH896"/>
    <mergeCell ref="Q892:V892"/>
    <mergeCell ref="W892:AB892"/>
    <mergeCell ref="AC892:AH892"/>
    <mergeCell ref="O894:P894"/>
    <mergeCell ref="Q894:V894"/>
    <mergeCell ref="W894:AB894"/>
    <mergeCell ref="AC894:AH894"/>
    <mergeCell ref="BK890:BP890"/>
    <mergeCell ref="O891:P891"/>
    <mergeCell ref="Q891:V891"/>
    <mergeCell ref="W891:AB891"/>
    <mergeCell ref="AC891:AH891"/>
    <mergeCell ref="BA891:BB891"/>
    <mergeCell ref="BD891:BI891"/>
    <mergeCell ref="BK891:BP891"/>
    <mergeCell ref="O890:P890"/>
    <mergeCell ref="Q890:V890"/>
    <mergeCell ref="W890:AB890"/>
    <mergeCell ref="AC890:AH890"/>
    <mergeCell ref="BA890:BB890"/>
    <mergeCell ref="BD890:BI890"/>
    <mergeCell ref="BK886:BP886"/>
    <mergeCell ref="O887:P887"/>
    <mergeCell ref="Q887:V887"/>
    <mergeCell ref="W887:AB887"/>
    <mergeCell ref="AC887:AH887"/>
    <mergeCell ref="Q888:V888"/>
    <mergeCell ref="W888:AB888"/>
    <mergeCell ref="AC888:AH888"/>
    <mergeCell ref="O886:P886"/>
    <mergeCell ref="Q886:V886"/>
    <mergeCell ref="W886:AB886"/>
    <mergeCell ref="AC886:AH886"/>
    <mergeCell ref="BA886:BB886"/>
    <mergeCell ref="BD886:BI886"/>
    <mergeCell ref="C882:AH882"/>
    <mergeCell ref="AK882:BP882"/>
    <mergeCell ref="Q884:V884"/>
    <mergeCell ref="W884:AB884"/>
    <mergeCell ref="AC884:AH884"/>
    <mergeCell ref="AK884:AY884"/>
    <mergeCell ref="BA884:BB884"/>
    <mergeCell ref="BD884:BI884"/>
    <mergeCell ref="BK884:BP884"/>
    <mergeCell ref="O878:T878"/>
    <mergeCell ref="V878:AA878"/>
    <mergeCell ref="AC878:AH878"/>
    <mergeCell ref="AW878:BB878"/>
    <mergeCell ref="BD878:BI878"/>
    <mergeCell ref="BK878:BP878"/>
    <mergeCell ref="O877:T877"/>
    <mergeCell ref="V877:AA877"/>
    <mergeCell ref="AC877:AH877"/>
    <mergeCell ref="AW877:BB877"/>
    <mergeCell ref="BD877:BI877"/>
    <mergeCell ref="BK877:BP877"/>
    <mergeCell ref="O875:T875"/>
    <mergeCell ref="V875:AA875"/>
    <mergeCell ref="AC875:AH875"/>
    <mergeCell ref="AW875:BB875"/>
    <mergeCell ref="BD875:BI875"/>
    <mergeCell ref="BK875:BP875"/>
    <mergeCell ref="BD872:BI872"/>
    <mergeCell ref="BK872:BP872"/>
    <mergeCell ref="O874:T874"/>
    <mergeCell ref="V874:AA874"/>
    <mergeCell ref="AC874:AH874"/>
    <mergeCell ref="AW874:BB874"/>
    <mergeCell ref="BD874:BI874"/>
    <mergeCell ref="BK874:BP874"/>
    <mergeCell ref="C872:M872"/>
    <mergeCell ref="O872:T872"/>
    <mergeCell ref="V872:AA872"/>
    <mergeCell ref="AC872:AH872"/>
    <mergeCell ref="AK872:AU872"/>
    <mergeCell ref="AW872:BB872"/>
    <mergeCell ref="O870:T870"/>
    <mergeCell ref="V870:AA870"/>
    <mergeCell ref="AC870:AH870"/>
    <mergeCell ref="AW870:BB870"/>
    <mergeCell ref="BD870:BI870"/>
    <mergeCell ref="BK870:BP870"/>
    <mergeCell ref="O869:T869"/>
    <mergeCell ref="V869:AA869"/>
    <mergeCell ref="AC869:AH869"/>
    <mergeCell ref="AW869:BB869"/>
    <mergeCell ref="BD869:BI869"/>
    <mergeCell ref="BK869:BP869"/>
    <mergeCell ref="O867:T867"/>
    <mergeCell ref="V867:AA867"/>
    <mergeCell ref="AC867:AH867"/>
    <mergeCell ref="AW867:BB867"/>
    <mergeCell ref="BD867:BI867"/>
    <mergeCell ref="BK867:BP867"/>
    <mergeCell ref="O866:T866"/>
    <mergeCell ref="V866:AA866"/>
    <mergeCell ref="AC866:AH866"/>
    <mergeCell ref="AW866:BB866"/>
    <mergeCell ref="BD866:BI866"/>
    <mergeCell ref="BK866:BP866"/>
    <mergeCell ref="O864:T864"/>
    <mergeCell ref="V864:AA864"/>
    <mergeCell ref="AC864:AH864"/>
    <mergeCell ref="AW864:BB864"/>
    <mergeCell ref="BD864:BI864"/>
    <mergeCell ref="BK864:BP864"/>
    <mergeCell ref="O863:T863"/>
    <mergeCell ref="V863:AA863"/>
    <mergeCell ref="AC863:AH863"/>
    <mergeCell ref="AW863:BB863"/>
    <mergeCell ref="BD863:BI863"/>
    <mergeCell ref="BK863:BP863"/>
    <mergeCell ref="O861:T861"/>
    <mergeCell ref="V861:AA861"/>
    <mergeCell ref="AC861:AH861"/>
    <mergeCell ref="AW861:BB861"/>
    <mergeCell ref="BD861:BI861"/>
    <mergeCell ref="BK861:BP861"/>
    <mergeCell ref="O860:T860"/>
    <mergeCell ref="V860:AA860"/>
    <mergeCell ref="AC860:AH860"/>
    <mergeCell ref="AW860:BB860"/>
    <mergeCell ref="BD860:BI860"/>
    <mergeCell ref="BK860:BP860"/>
    <mergeCell ref="O858:T858"/>
    <mergeCell ref="V858:AA858"/>
    <mergeCell ref="AC858:AH858"/>
    <mergeCell ref="AW858:BB858"/>
    <mergeCell ref="BD858:BI858"/>
    <mergeCell ref="BK858:BP858"/>
    <mergeCell ref="BD855:BI855"/>
    <mergeCell ref="BK855:BP855"/>
    <mergeCell ref="O857:T857"/>
    <mergeCell ref="V857:AA857"/>
    <mergeCell ref="AC857:AH857"/>
    <mergeCell ref="AW857:BB857"/>
    <mergeCell ref="BD857:BI857"/>
    <mergeCell ref="BK857:BP857"/>
    <mergeCell ref="C855:M855"/>
    <mergeCell ref="O855:T855"/>
    <mergeCell ref="V855:AA855"/>
    <mergeCell ref="AC855:AH855"/>
    <mergeCell ref="AK855:AU855"/>
    <mergeCell ref="AW855:BB855"/>
    <mergeCell ref="C846:AH846"/>
    <mergeCell ref="AK846:BP846"/>
    <mergeCell ref="C849:AH849"/>
    <mergeCell ref="C850:AH850"/>
    <mergeCell ref="C851:AH851"/>
    <mergeCell ref="C852:AH852"/>
    <mergeCell ref="V841:AA841"/>
    <mergeCell ref="AC841:AH841"/>
    <mergeCell ref="BD841:BI841"/>
    <mergeCell ref="BK841:BP841"/>
    <mergeCell ref="V843:AA843"/>
    <mergeCell ref="AC843:AH843"/>
    <mergeCell ref="BD843:BI843"/>
    <mergeCell ref="BK843:BP843"/>
    <mergeCell ref="V839:AA839"/>
    <mergeCell ref="AC839:AH839"/>
    <mergeCell ref="BD839:BI839"/>
    <mergeCell ref="BK839:BP839"/>
    <mergeCell ref="V840:AA840"/>
    <mergeCell ref="AC840:AH840"/>
    <mergeCell ref="BD840:BI840"/>
    <mergeCell ref="BK840:BP840"/>
    <mergeCell ref="V836:AA836"/>
    <mergeCell ref="AC836:AH836"/>
    <mergeCell ref="BD836:BI836"/>
    <mergeCell ref="BK836:BP836"/>
    <mergeCell ref="C838:AH838"/>
    <mergeCell ref="AK838:BP838"/>
    <mergeCell ref="C834:T834"/>
    <mergeCell ref="V834:AA834"/>
    <mergeCell ref="AC834:AH834"/>
    <mergeCell ref="AK834:BB834"/>
    <mergeCell ref="BD834:BI834"/>
    <mergeCell ref="BK834:BP834"/>
    <mergeCell ref="C833:T833"/>
    <mergeCell ref="V833:AA833"/>
    <mergeCell ref="AC833:AH833"/>
    <mergeCell ref="AK833:BB833"/>
    <mergeCell ref="BD833:BI833"/>
    <mergeCell ref="BK833:BP833"/>
    <mergeCell ref="C832:T832"/>
    <mergeCell ref="V832:AA832"/>
    <mergeCell ref="AC832:AH832"/>
    <mergeCell ref="AK832:BB832"/>
    <mergeCell ref="BD832:BI832"/>
    <mergeCell ref="BK832:BP832"/>
    <mergeCell ref="C831:T831"/>
    <mergeCell ref="V831:AA831"/>
    <mergeCell ref="AC831:AH831"/>
    <mergeCell ref="AK831:BB831"/>
    <mergeCell ref="BD831:BI831"/>
    <mergeCell ref="BK831:BP831"/>
    <mergeCell ref="C830:T830"/>
    <mergeCell ref="V830:AA830"/>
    <mergeCell ref="AC830:AH830"/>
    <mergeCell ref="AK830:BB830"/>
    <mergeCell ref="BD830:BI830"/>
    <mergeCell ref="BK830:BP830"/>
    <mergeCell ref="V827:AA827"/>
    <mergeCell ref="AC827:AH827"/>
    <mergeCell ref="AJ827:AO827"/>
    <mergeCell ref="BK827:BP827"/>
    <mergeCell ref="V829:AA829"/>
    <mergeCell ref="AC829:AH829"/>
    <mergeCell ref="BD829:BI829"/>
    <mergeCell ref="BK829:BP829"/>
    <mergeCell ref="BH824:BI824"/>
    <mergeCell ref="BK824:BP824"/>
    <mergeCell ref="C825:R825"/>
    <mergeCell ref="V825:AA825"/>
    <mergeCell ref="AC825:AH825"/>
    <mergeCell ref="AJ825:AO825"/>
    <mergeCell ref="AR825:BG825"/>
    <mergeCell ref="BH825:BI825"/>
    <mergeCell ref="BK825:BP825"/>
    <mergeCell ref="BK822:BP822"/>
    <mergeCell ref="V823:AA823"/>
    <mergeCell ref="AC823:AH823"/>
    <mergeCell ref="AJ823:AO823"/>
    <mergeCell ref="BK823:BP823"/>
    <mergeCell ref="C824:R824"/>
    <mergeCell ref="V824:AA824"/>
    <mergeCell ref="AC824:AH824"/>
    <mergeCell ref="AJ824:AO824"/>
    <mergeCell ref="AR824:BG824"/>
    <mergeCell ref="C822:R822"/>
    <mergeCell ref="V822:AA822"/>
    <mergeCell ref="AC822:AH822"/>
    <mergeCell ref="AJ822:AO822"/>
    <mergeCell ref="AR822:BG822"/>
    <mergeCell ref="BH822:BI822"/>
    <mergeCell ref="V820:AA820"/>
    <mergeCell ref="AC820:AH820"/>
    <mergeCell ref="AJ820:AO820"/>
    <mergeCell ref="BK820:BP820"/>
    <mergeCell ref="V821:AA821"/>
    <mergeCell ref="AC821:AH821"/>
    <mergeCell ref="AJ821:AO821"/>
    <mergeCell ref="BK821:BP821"/>
    <mergeCell ref="BK817:BP817"/>
    <mergeCell ref="V818:AA818"/>
    <mergeCell ref="AC818:AH818"/>
    <mergeCell ref="AJ818:AO818"/>
    <mergeCell ref="BK818:BP818"/>
    <mergeCell ref="V819:AA819"/>
    <mergeCell ref="AC819:AH819"/>
    <mergeCell ref="AJ819:AO819"/>
    <mergeCell ref="BK819:BP819"/>
    <mergeCell ref="C817:R817"/>
    <mergeCell ref="V817:AA817"/>
    <mergeCell ref="AC817:AH817"/>
    <mergeCell ref="AJ817:AO817"/>
    <mergeCell ref="AR817:BG817"/>
    <mergeCell ref="BH817:BI817"/>
    <mergeCell ref="V815:AA815"/>
    <mergeCell ref="AC815:AH815"/>
    <mergeCell ref="AJ815:AO815"/>
    <mergeCell ref="BK815:BP815"/>
    <mergeCell ref="V816:AA816"/>
    <mergeCell ref="AC816:AH816"/>
    <mergeCell ref="AJ816:AO816"/>
    <mergeCell ref="BK816:BP816"/>
    <mergeCell ref="V810:AA810"/>
    <mergeCell ref="AC810:AH810"/>
    <mergeCell ref="AJ810:AO810"/>
    <mergeCell ref="BK810:BP810"/>
    <mergeCell ref="V812:AA812"/>
    <mergeCell ref="AC812:AH812"/>
    <mergeCell ref="AJ812:AO812"/>
    <mergeCell ref="BK812:BP812"/>
    <mergeCell ref="V808:AA808"/>
    <mergeCell ref="AC808:AH808"/>
    <mergeCell ref="AJ808:AO808"/>
    <mergeCell ref="BK808:BP808"/>
    <mergeCell ref="V809:AA809"/>
    <mergeCell ref="AC809:AH809"/>
    <mergeCell ref="AJ809:AO809"/>
    <mergeCell ref="BK809:BP809"/>
    <mergeCell ref="V806:AA806"/>
    <mergeCell ref="AC806:AH806"/>
    <mergeCell ref="AJ806:AO806"/>
    <mergeCell ref="BK806:BP806"/>
    <mergeCell ref="V807:AA807"/>
    <mergeCell ref="AC807:AH807"/>
    <mergeCell ref="AJ807:AO807"/>
    <mergeCell ref="BK807:BP807"/>
    <mergeCell ref="V804:AA804"/>
    <mergeCell ref="AC804:AH804"/>
    <mergeCell ref="AJ804:AO804"/>
    <mergeCell ref="BK804:BP804"/>
    <mergeCell ref="V805:AA805"/>
    <mergeCell ref="AC805:AH805"/>
    <mergeCell ref="AJ805:AO805"/>
    <mergeCell ref="BK805:BP805"/>
    <mergeCell ref="V798:AA798"/>
    <mergeCell ref="AC798:AH798"/>
    <mergeCell ref="AJ798:AO798"/>
    <mergeCell ref="BK798:BP798"/>
    <mergeCell ref="C800:AH800"/>
    <mergeCell ref="V803:AA803"/>
    <mergeCell ref="AC803:AH803"/>
    <mergeCell ref="AJ803:AO803"/>
    <mergeCell ref="BK803:BP803"/>
    <mergeCell ref="V795:AA795"/>
    <mergeCell ref="AC795:AH795"/>
    <mergeCell ref="AJ795:AO795"/>
    <mergeCell ref="BK795:BP795"/>
    <mergeCell ref="V796:AA796"/>
    <mergeCell ref="AC796:AH796"/>
    <mergeCell ref="AJ796:AO796"/>
    <mergeCell ref="BK796:BP796"/>
    <mergeCell ref="V793:AA793"/>
    <mergeCell ref="AC793:AH793"/>
    <mergeCell ref="AJ793:AO793"/>
    <mergeCell ref="BK793:BP793"/>
    <mergeCell ref="V794:AA794"/>
    <mergeCell ref="AC794:AH794"/>
    <mergeCell ref="AJ794:AO794"/>
    <mergeCell ref="BK794:BP794"/>
    <mergeCell ref="V791:AA791"/>
    <mergeCell ref="AC791:AH791"/>
    <mergeCell ref="AJ791:AO791"/>
    <mergeCell ref="BK791:BP791"/>
    <mergeCell ref="V792:AA792"/>
    <mergeCell ref="AC792:AH792"/>
    <mergeCell ref="AJ792:AO792"/>
    <mergeCell ref="BK792:BP792"/>
    <mergeCell ref="V789:AA789"/>
    <mergeCell ref="AC789:AH789"/>
    <mergeCell ref="AJ789:AO789"/>
    <mergeCell ref="BK789:BP789"/>
    <mergeCell ref="V790:AA790"/>
    <mergeCell ref="AC790:AH790"/>
    <mergeCell ref="AJ790:AO790"/>
    <mergeCell ref="BK790:BP790"/>
    <mergeCell ref="V787:AA787"/>
    <mergeCell ref="AC787:AH787"/>
    <mergeCell ref="AJ787:AO787"/>
    <mergeCell ref="BK787:BP787"/>
    <mergeCell ref="V788:AA788"/>
    <mergeCell ref="AC788:AH788"/>
    <mergeCell ref="AJ788:AO788"/>
    <mergeCell ref="BK788:BP788"/>
    <mergeCell ref="V785:AA785"/>
    <mergeCell ref="AC785:AH785"/>
    <mergeCell ref="AJ785:AO785"/>
    <mergeCell ref="BK785:BP785"/>
    <mergeCell ref="V786:AA786"/>
    <mergeCell ref="AC786:AH786"/>
    <mergeCell ref="AJ786:AO786"/>
    <mergeCell ref="BK786:BP786"/>
    <mergeCell ref="V783:AA783"/>
    <mergeCell ref="AC783:AH783"/>
    <mergeCell ref="AJ783:AO783"/>
    <mergeCell ref="BK783:BP783"/>
    <mergeCell ref="V784:AA784"/>
    <mergeCell ref="AC784:AH784"/>
    <mergeCell ref="AJ784:AO784"/>
    <mergeCell ref="BK784:BP784"/>
    <mergeCell ref="V778:AA778"/>
    <mergeCell ref="AC778:AH778"/>
    <mergeCell ref="BD778:BI778"/>
    <mergeCell ref="BK778:BP778"/>
    <mergeCell ref="V782:AA782"/>
    <mergeCell ref="AC782:AH782"/>
    <mergeCell ref="AJ782:AO782"/>
    <mergeCell ref="BK782:BP782"/>
    <mergeCell ref="V775:AA775"/>
    <mergeCell ref="AC775:AH775"/>
    <mergeCell ref="BD775:BI775"/>
    <mergeCell ref="BK775:BP775"/>
    <mergeCell ref="V776:AA776"/>
    <mergeCell ref="AC776:AH776"/>
    <mergeCell ref="BD776:BI776"/>
    <mergeCell ref="BK776:BP776"/>
    <mergeCell ref="V773:AA773"/>
    <mergeCell ref="AC773:AH773"/>
    <mergeCell ref="BD773:BI773"/>
    <mergeCell ref="BK773:BP773"/>
    <mergeCell ref="V774:AA774"/>
    <mergeCell ref="AC774:AH774"/>
    <mergeCell ref="BD774:BI774"/>
    <mergeCell ref="BK774:BP774"/>
    <mergeCell ref="V771:AA771"/>
    <mergeCell ref="AC771:AH771"/>
    <mergeCell ref="BD771:BI771"/>
    <mergeCell ref="BK771:BP771"/>
    <mergeCell ref="V772:AA772"/>
    <mergeCell ref="AC772:AH772"/>
    <mergeCell ref="BD772:BI772"/>
    <mergeCell ref="BK772:BP772"/>
    <mergeCell ref="V769:AA769"/>
    <mergeCell ref="AC769:AH769"/>
    <mergeCell ref="BD769:BI769"/>
    <mergeCell ref="BK769:BP769"/>
    <mergeCell ref="AC770:AH770"/>
    <mergeCell ref="BD770:BI770"/>
    <mergeCell ref="BK770:BP770"/>
    <mergeCell ref="V767:AA767"/>
    <mergeCell ref="AC767:AH767"/>
    <mergeCell ref="BD767:BI767"/>
    <mergeCell ref="BK767:BP767"/>
    <mergeCell ref="V768:AA768"/>
    <mergeCell ref="AC768:AH768"/>
    <mergeCell ref="BD768:BI768"/>
    <mergeCell ref="BK768:BP768"/>
    <mergeCell ref="V762:AA762"/>
    <mergeCell ref="AC762:AH762"/>
    <mergeCell ref="BD762:BI762"/>
    <mergeCell ref="BK762:BP762"/>
    <mergeCell ref="V764:AA764"/>
    <mergeCell ref="AC764:AH764"/>
    <mergeCell ref="BD764:BI764"/>
    <mergeCell ref="BK764:BP764"/>
    <mergeCell ref="V760:AA760"/>
    <mergeCell ref="AC760:AH760"/>
    <mergeCell ref="BD760:BI760"/>
    <mergeCell ref="BK760:BP760"/>
    <mergeCell ref="V761:AA761"/>
    <mergeCell ref="AC761:AH761"/>
    <mergeCell ref="BD761:BI761"/>
    <mergeCell ref="BK761:BP761"/>
    <mergeCell ref="C759:T759"/>
    <mergeCell ref="V759:AA759"/>
    <mergeCell ref="AC759:AH759"/>
    <mergeCell ref="AK759:BB759"/>
    <mergeCell ref="BD759:BI759"/>
    <mergeCell ref="BK759:BP759"/>
    <mergeCell ref="V757:AA757"/>
    <mergeCell ref="AC757:AH757"/>
    <mergeCell ref="BD757:BI757"/>
    <mergeCell ref="BK757:BP757"/>
    <mergeCell ref="V758:AA758"/>
    <mergeCell ref="AC758:AH758"/>
    <mergeCell ref="BD758:BI758"/>
    <mergeCell ref="BK758:BP758"/>
    <mergeCell ref="V755:AA755"/>
    <mergeCell ref="AC755:AH755"/>
    <mergeCell ref="BD755:BI755"/>
    <mergeCell ref="BK755:BP755"/>
    <mergeCell ref="V756:AA756"/>
    <mergeCell ref="AC756:AH756"/>
    <mergeCell ref="BD756:BI756"/>
    <mergeCell ref="BK756:BP756"/>
    <mergeCell ref="V752:AA752"/>
    <mergeCell ref="AC752:AH752"/>
    <mergeCell ref="BD752:BI752"/>
    <mergeCell ref="BK752:BP752"/>
    <mergeCell ref="V753:AA753"/>
    <mergeCell ref="AC753:AH753"/>
    <mergeCell ref="BD753:BI753"/>
    <mergeCell ref="BK753:BP753"/>
    <mergeCell ref="V750:AA750"/>
    <mergeCell ref="AC750:AH750"/>
    <mergeCell ref="BD750:BI750"/>
    <mergeCell ref="BK750:BP750"/>
    <mergeCell ref="V751:AA751"/>
    <mergeCell ref="AC751:AH751"/>
    <mergeCell ref="BD751:BI751"/>
    <mergeCell ref="BK751:BP751"/>
    <mergeCell ref="V748:AA748"/>
    <mergeCell ref="AC748:AH748"/>
    <mergeCell ref="BD748:BI748"/>
    <mergeCell ref="BK748:BP748"/>
    <mergeCell ref="V749:AA749"/>
    <mergeCell ref="AC749:AH749"/>
    <mergeCell ref="BD749:BI749"/>
    <mergeCell ref="BK749:BP749"/>
    <mergeCell ref="V746:AA746"/>
    <mergeCell ref="AC746:AH746"/>
    <mergeCell ref="BD746:BI746"/>
    <mergeCell ref="BK746:BP746"/>
    <mergeCell ref="V747:AA747"/>
    <mergeCell ref="AC747:AH747"/>
    <mergeCell ref="BD747:BI747"/>
    <mergeCell ref="BK747:BP747"/>
    <mergeCell ref="V744:AA744"/>
    <mergeCell ref="AC744:AH744"/>
    <mergeCell ref="BD744:BI744"/>
    <mergeCell ref="BK744:BP744"/>
    <mergeCell ref="V745:AA745"/>
    <mergeCell ref="AC745:AH745"/>
    <mergeCell ref="BD745:BI745"/>
    <mergeCell ref="BK745:BP745"/>
    <mergeCell ref="V742:AA742"/>
    <mergeCell ref="AC742:AH742"/>
    <mergeCell ref="BD742:BI742"/>
    <mergeCell ref="BK742:BP742"/>
    <mergeCell ref="V743:AA743"/>
    <mergeCell ref="AC743:AH743"/>
    <mergeCell ref="BD743:BI743"/>
    <mergeCell ref="BK743:BP743"/>
    <mergeCell ref="V738:AA738"/>
    <mergeCell ref="AC738:AH738"/>
    <mergeCell ref="BD738:BI738"/>
    <mergeCell ref="BK738:BP738"/>
    <mergeCell ref="C739:AH739"/>
    <mergeCell ref="AK739:BP739"/>
    <mergeCell ref="V736:AA736"/>
    <mergeCell ref="AC736:AH736"/>
    <mergeCell ref="BD736:BI736"/>
    <mergeCell ref="BK736:BP736"/>
    <mergeCell ref="V737:AA737"/>
    <mergeCell ref="AC737:AH737"/>
    <mergeCell ref="BD737:BI737"/>
    <mergeCell ref="BK737:BP737"/>
    <mergeCell ref="V734:AA734"/>
    <mergeCell ref="AC734:AH734"/>
    <mergeCell ref="BD734:BI734"/>
    <mergeCell ref="BK734:BP734"/>
    <mergeCell ref="V735:AA735"/>
    <mergeCell ref="AC735:AH735"/>
    <mergeCell ref="BD735:BI735"/>
    <mergeCell ref="BK735:BP735"/>
    <mergeCell ref="V732:AA732"/>
    <mergeCell ref="AC732:AH732"/>
    <mergeCell ref="BD732:BI732"/>
    <mergeCell ref="BK732:BP732"/>
    <mergeCell ref="V733:AA733"/>
    <mergeCell ref="AC733:AH733"/>
    <mergeCell ref="BD733:BI733"/>
    <mergeCell ref="BK733:BP733"/>
    <mergeCell ref="V730:AA730"/>
    <mergeCell ref="AC730:AH730"/>
    <mergeCell ref="BD730:BI730"/>
    <mergeCell ref="BK730:BP730"/>
    <mergeCell ref="V731:AA731"/>
    <mergeCell ref="AC731:AH731"/>
    <mergeCell ref="BD731:BI731"/>
    <mergeCell ref="BK731:BP731"/>
    <mergeCell ref="V728:AA728"/>
    <mergeCell ref="AC728:AH728"/>
    <mergeCell ref="BD728:BI728"/>
    <mergeCell ref="BK728:BP728"/>
    <mergeCell ref="V729:AA729"/>
    <mergeCell ref="AC729:AH729"/>
    <mergeCell ref="BD729:BI729"/>
    <mergeCell ref="BK729:BP729"/>
    <mergeCell ref="BG724:BI724"/>
    <mergeCell ref="BK724:BP724"/>
    <mergeCell ref="V727:AA727"/>
    <mergeCell ref="AC727:AH727"/>
    <mergeCell ref="BD727:BI727"/>
    <mergeCell ref="BK727:BP727"/>
    <mergeCell ref="N724:P724"/>
    <mergeCell ref="R724:W724"/>
    <mergeCell ref="Y724:AA724"/>
    <mergeCell ref="AC724:AH724"/>
    <mergeCell ref="AV724:AX724"/>
    <mergeCell ref="AZ724:BE724"/>
    <mergeCell ref="BG721:BI721"/>
    <mergeCell ref="BK721:BP721"/>
    <mergeCell ref="N722:P722"/>
    <mergeCell ref="R722:W722"/>
    <mergeCell ref="Y722:AA722"/>
    <mergeCell ref="AC722:AH722"/>
    <mergeCell ref="AV722:AX722"/>
    <mergeCell ref="AZ722:BE722"/>
    <mergeCell ref="BG722:BI722"/>
    <mergeCell ref="BK722:BP722"/>
    <mergeCell ref="N721:P721"/>
    <mergeCell ref="R721:W721"/>
    <mergeCell ref="Y721:AA721"/>
    <mergeCell ref="AC721:AH721"/>
    <mergeCell ref="AV721:AX721"/>
    <mergeCell ref="AZ721:BE721"/>
    <mergeCell ref="BG719:BI719"/>
    <mergeCell ref="BK719:BP719"/>
    <mergeCell ref="N720:P720"/>
    <mergeCell ref="R720:W720"/>
    <mergeCell ref="Y720:AA720"/>
    <mergeCell ref="AC720:AH720"/>
    <mergeCell ref="AV720:AX720"/>
    <mergeCell ref="AZ720:BE720"/>
    <mergeCell ref="BG720:BI720"/>
    <mergeCell ref="BK720:BP720"/>
    <mergeCell ref="N719:P719"/>
    <mergeCell ref="R719:W719"/>
    <mergeCell ref="Y719:AA719"/>
    <mergeCell ref="AC719:AH719"/>
    <mergeCell ref="AV719:AX719"/>
    <mergeCell ref="AZ719:BE719"/>
    <mergeCell ref="BE714:BJ714"/>
    <mergeCell ref="BK714:BP714"/>
    <mergeCell ref="N718:P718"/>
    <mergeCell ref="R718:W718"/>
    <mergeCell ref="Y718:AA718"/>
    <mergeCell ref="AC718:AH718"/>
    <mergeCell ref="AV718:AX718"/>
    <mergeCell ref="AZ718:BE718"/>
    <mergeCell ref="BG718:BI718"/>
    <mergeCell ref="BK718:BP718"/>
    <mergeCell ref="K714:P714"/>
    <mergeCell ref="Q714:V714"/>
    <mergeCell ref="W714:AB714"/>
    <mergeCell ref="AC714:AH714"/>
    <mergeCell ref="AS714:AX714"/>
    <mergeCell ref="AY714:BD714"/>
    <mergeCell ref="BE712:BJ712"/>
    <mergeCell ref="BK712:BP712"/>
    <mergeCell ref="K713:P713"/>
    <mergeCell ref="Q713:V713"/>
    <mergeCell ref="W713:AB713"/>
    <mergeCell ref="AC713:AH713"/>
    <mergeCell ref="AS713:AX713"/>
    <mergeCell ref="AY713:BD713"/>
    <mergeCell ref="BE713:BJ713"/>
    <mergeCell ref="BK713:BP713"/>
    <mergeCell ref="K712:P712"/>
    <mergeCell ref="Q712:V712"/>
    <mergeCell ref="W712:AB712"/>
    <mergeCell ref="AC712:AH712"/>
    <mergeCell ref="AS712:AX712"/>
    <mergeCell ref="AY712:BD712"/>
    <mergeCell ref="BE710:BJ710"/>
    <mergeCell ref="BK710:BP710"/>
    <mergeCell ref="K711:P711"/>
    <mergeCell ref="Q711:V711"/>
    <mergeCell ref="W711:AB711"/>
    <mergeCell ref="AC711:AH711"/>
    <mergeCell ref="AS711:AX711"/>
    <mergeCell ref="AY711:BD711"/>
    <mergeCell ref="BE711:BJ711"/>
    <mergeCell ref="BK711:BP711"/>
    <mergeCell ref="K710:P710"/>
    <mergeCell ref="Q710:V710"/>
    <mergeCell ref="W710:AB710"/>
    <mergeCell ref="AC710:AH710"/>
    <mergeCell ref="AS710:AX710"/>
    <mergeCell ref="AY710:BD710"/>
    <mergeCell ref="BE708:BJ708"/>
    <mergeCell ref="BK708:BP708"/>
    <mergeCell ref="K709:P709"/>
    <mergeCell ref="Q709:V709"/>
    <mergeCell ref="W709:AB709"/>
    <mergeCell ref="AC709:AH709"/>
    <mergeCell ref="AS709:AX709"/>
    <mergeCell ref="AY709:BD709"/>
    <mergeCell ref="BE709:BJ709"/>
    <mergeCell ref="BK709:BP709"/>
    <mergeCell ref="K708:P708"/>
    <mergeCell ref="Q708:V708"/>
    <mergeCell ref="W708:AB708"/>
    <mergeCell ref="AC708:AH708"/>
    <mergeCell ref="AS708:AX708"/>
    <mergeCell ref="AY708:BD708"/>
    <mergeCell ref="BE706:BJ706"/>
    <mergeCell ref="BK706:BP706"/>
    <mergeCell ref="K707:P707"/>
    <mergeCell ref="Q707:V707"/>
    <mergeCell ref="W707:AB707"/>
    <mergeCell ref="AC707:AH707"/>
    <mergeCell ref="AS707:AX707"/>
    <mergeCell ref="AY707:BD707"/>
    <mergeCell ref="BE707:BJ707"/>
    <mergeCell ref="BK707:BP707"/>
    <mergeCell ref="K706:P706"/>
    <mergeCell ref="Q706:V706"/>
    <mergeCell ref="W706:AB706"/>
    <mergeCell ref="AC706:AH706"/>
    <mergeCell ref="AS706:AX706"/>
    <mergeCell ref="AY706:BD706"/>
    <mergeCell ref="BE704:BJ704"/>
    <mergeCell ref="BK704:BP704"/>
    <mergeCell ref="K705:P705"/>
    <mergeCell ref="Q705:V705"/>
    <mergeCell ref="W705:AB705"/>
    <mergeCell ref="AC705:AH705"/>
    <mergeCell ref="AS705:AX705"/>
    <mergeCell ref="AY705:BD705"/>
    <mergeCell ref="BE705:BJ705"/>
    <mergeCell ref="BK705:BP705"/>
    <mergeCell ref="K704:P704"/>
    <mergeCell ref="Q704:V704"/>
    <mergeCell ref="W704:AB704"/>
    <mergeCell ref="AC704:AH704"/>
    <mergeCell ref="AS704:AX704"/>
    <mergeCell ref="AY704:BD704"/>
    <mergeCell ref="BE702:BJ702"/>
    <mergeCell ref="BK702:BP702"/>
    <mergeCell ref="K703:P703"/>
    <mergeCell ref="Q703:V703"/>
    <mergeCell ref="W703:AB703"/>
    <mergeCell ref="AC703:AH703"/>
    <mergeCell ref="AS703:AX703"/>
    <mergeCell ref="AY703:BD703"/>
    <mergeCell ref="BE703:BJ703"/>
    <mergeCell ref="BK703:BP703"/>
    <mergeCell ref="K702:P702"/>
    <mergeCell ref="Q702:V702"/>
    <mergeCell ref="W702:AB702"/>
    <mergeCell ref="AC702:AH702"/>
    <mergeCell ref="AS702:AX702"/>
    <mergeCell ref="AY702:BD702"/>
    <mergeCell ref="BE700:BJ700"/>
    <mergeCell ref="BK700:BP700"/>
    <mergeCell ref="K701:P701"/>
    <mergeCell ref="Q701:V701"/>
    <mergeCell ref="W701:AB701"/>
    <mergeCell ref="AC701:AH701"/>
    <mergeCell ref="AS701:AX701"/>
    <mergeCell ref="AY701:BD701"/>
    <mergeCell ref="BE701:BJ701"/>
    <mergeCell ref="BK701:BP701"/>
    <mergeCell ref="K700:P700"/>
    <mergeCell ref="Q700:V700"/>
    <mergeCell ref="W700:AB700"/>
    <mergeCell ref="AC700:AH700"/>
    <mergeCell ref="AS700:AX700"/>
    <mergeCell ref="AY700:BD700"/>
    <mergeCell ref="BE698:BJ698"/>
    <mergeCell ref="BK698:BP698"/>
    <mergeCell ref="K699:P699"/>
    <mergeCell ref="Q699:V699"/>
    <mergeCell ref="W699:AB699"/>
    <mergeCell ref="AC699:AH699"/>
    <mergeCell ref="AS699:AX699"/>
    <mergeCell ref="AY699:BD699"/>
    <mergeCell ref="BE699:BJ699"/>
    <mergeCell ref="BK699:BP699"/>
    <mergeCell ref="V694:AA694"/>
    <mergeCell ref="AC694:AH694"/>
    <mergeCell ref="BD694:BI694"/>
    <mergeCell ref="BK694:BP694"/>
    <mergeCell ref="K698:P698"/>
    <mergeCell ref="Q698:V698"/>
    <mergeCell ref="W698:AB698"/>
    <mergeCell ref="AC698:AH698"/>
    <mergeCell ref="AS698:AX698"/>
    <mergeCell ref="AY698:BD698"/>
    <mergeCell ref="C692:T692"/>
    <mergeCell ref="V692:AA692"/>
    <mergeCell ref="AC692:AH692"/>
    <mergeCell ref="AK692:BB692"/>
    <mergeCell ref="BD692:BI692"/>
    <mergeCell ref="BK692:BP692"/>
    <mergeCell ref="C691:T691"/>
    <mergeCell ref="V691:AA691"/>
    <mergeCell ref="AC691:AH691"/>
    <mergeCell ref="AK691:BB691"/>
    <mergeCell ref="BD691:BI691"/>
    <mergeCell ref="BK691:BP691"/>
    <mergeCell ref="V687:AA687"/>
    <mergeCell ref="AC687:AH687"/>
    <mergeCell ref="BD687:BI687"/>
    <mergeCell ref="BK687:BP687"/>
    <mergeCell ref="V690:AA690"/>
    <mergeCell ref="AC690:AH690"/>
    <mergeCell ref="BD690:BI690"/>
    <mergeCell ref="BK690:BP690"/>
    <mergeCell ref="AO684:AS684"/>
    <mergeCell ref="AT684:AW684"/>
    <mergeCell ref="AX684:BB684"/>
    <mergeCell ref="BC684:BG684"/>
    <mergeCell ref="BH684:BK684"/>
    <mergeCell ref="BL684:BP684"/>
    <mergeCell ref="G684:K684"/>
    <mergeCell ref="L684:O684"/>
    <mergeCell ref="P684:T684"/>
    <mergeCell ref="U684:Y684"/>
    <mergeCell ref="Z684:AC684"/>
    <mergeCell ref="AD684:AH684"/>
    <mergeCell ref="AO682:AS682"/>
    <mergeCell ref="AT682:AW682"/>
    <mergeCell ref="AX682:BB682"/>
    <mergeCell ref="BC682:BG682"/>
    <mergeCell ref="BH682:BK682"/>
    <mergeCell ref="BL682:BP682"/>
    <mergeCell ref="G682:K682"/>
    <mergeCell ref="L682:O682"/>
    <mergeCell ref="P682:T682"/>
    <mergeCell ref="U682:Y682"/>
    <mergeCell ref="Z682:AC682"/>
    <mergeCell ref="AD682:AH682"/>
    <mergeCell ref="AO681:AS681"/>
    <mergeCell ref="AT681:AW681"/>
    <mergeCell ref="AX681:BB681"/>
    <mergeCell ref="BC681:BG681"/>
    <mergeCell ref="BH681:BK681"/>
    <mergeCell ref="BL681:BP681"/>
    <mergeCell ref="AX680:BB680"/>
    <mergeCell ref="BC680:BG680"/>
    <mergeCell ref="BH680:BK680"/>
    <mergeCell ref="BL680:BP680"/>
    <mergeCell ref="G681:K681"/>
    <mergeCell ref="L681:O681"/>
    <mergeCell ref="P681:T681"/>
    <mergeCell ref="U681:Y681"/>
    <mergeCell ref="Z681:AC681"/>
    <mergeCell ref="AD681:AH681"/>
    <mergeCell ref="BH679:BK679"/>
    <mergeCell ref="BL679:BP679"/>
    <mergeCell ref="G680:K680"/>
    <mergeCell ref="L680:O680"/>
    <mergeCell ref="P680:T680"/>
    <mergeCell ref="U680:Y680"/>
    <mergeCell ref="Z680:AC680"/>
    <mergeCell ref="AD680:AH680"/>
    <mergeCell ref="AO680:AS680"/>
    <mergeCell ref="AT680:AW680"/>
    <mergeCell ref="AD679:AH679"/>
    <mergeCell ref="AK679:AN679"/>
    <mergeCell ref="AO679:AS679"/>
    <mergeCell ref="AT679:AW679"/>
    <mergeCell ref="AX679:BB679"/>
    <mergeCell ref="BC679:BG679"/>
    <mergeCell ref="G678:T678"/>
    <mergeCell ref="U678:AH678"/>
    <mergeCell ref="AO678:BB678"/>
    <mergeCell ref="BC678:BP678"/>
    <mergeCell ref="C679:F679"/>
    <mergeCell ref="G679:K679"/>
    <mergeCell ref="L679:O679"/>
    <mergeCell ref="P679:T679"/>
    <mergeCell ref="U679:Y679"/>
    <mergeCell ref="Z679:AC679"/>
    <mergeCell ref="AK675:AT675"/>
    <mergeCell ref="AU675:AX675"/>
    <mergeCell ref="AY675:BB675"/>
    <mergeCell ref="BC675:BG675"/>
    <mergeCell ref="BH675:BL675"/>
    <mergeCell ref="BM675:BP675"/>
    <mergeCell ref="AY673:BB673"/>
    <mergeCell ref="BC673:BG673"/>
    <mergeCell ref="BH673:BL673"/>
    <mergeCell ref="BM673:BP673"/>
    <mergeCell ref="C675:L675"/>
    <mergeCell ref="M675:P675"/>
    <mergeCell ref="Q675:T675"/>
    <mergeCell ref="U675:Y675"/>
    <mergeCell ref="Z675:AD675"/>
    <mergeCell ref="AE675:AH675"/>
    <mergeCell ref="AY671:BB671"/>
    <mergeCell ref="BC671:BG671"/>
    <mergeCell ref="BH671:BL671"/>
    <mergeCell ref="BM671:BP671"/>
    <mergeCell ref="M673:P673"/>
    <mergeCell ref="Q673:T673"/>
    <mergeCell ref="U673:Y673"/>
    <mergeCell ref="Z673:AD673"/>
    <mergeCell ref="AE673:AH673"/>
    <mergeCell ref="AU673:AX673"/>
    <mergeCell ref="M671:P671"/>
    <mergeCell ref="Q671:T671"/>
    <mergeCell ref="U671:Y671"/>
    <mergeCell ref="Z671:AD671"/>
    <mergeCell ref="AE671:AH671"/>
    <mergeCell ref="AU671:AX671"/>
    <mergeCell ref="AK669:AT669"/>
    <mergeCell ref="AU669:AX669"/>
    <mergeCell ref="AY669:BB669"/>
    <mergeCell ref="BC669:BG669"/>
    <mergeCell ref="BH669:BL669"/>
    <mergeCell ref="BM669:BP669"/>
    <mergeCell ref="V666:AA666"/>
    <mergeCell ref="AC666:AH666"/>
    <mergeCell ref="BD666:BI666"/>
    <mergeCell ref="BK666:BP666"/>
    <mergeCell ref="C669:L669"/>
    <mergeCell ref="M669:P669"/>
    <mergeCell ref="Q669:T669"/>
    <mergeCell ref="U669:Y669"/>
    <mergeCell ref="Z669:AD669"/>
    <mergeCell ref="AE669:AH669"/>
    <mergeCell ref="V663:AA663"/>
    <mergeCell ref="AC663:AH663"/>
    <mergeCell ref="BD663:BI663"/>
    <mergeCell ref="BK663:BP663"/>
    <mergeCell ref="V664:AA664"/>
    <mergeCell ref="AC664:AH664"/>
    <mergeCell ref="BD664:BI664"/>
    <mergeCell ref="BK664:BP664"/>
    <mergeCell ref="V661:AA661"/>
    <mergeCell ref="AC661:AH661"/>
    <mergeCell ref="BD661:BI661"/>
    <mergeCell ref="BK661:BP661"/>
    <mergeCell ref="V662:AA662"/>
    <mergeCell ref="AC662:AH662"/>
    <mergeCell ref="BD662:BI662"/>
    <mergeCell ref="BK662:BP662"/>
    <mergeCell ref="V659:AA659"/>
    <mergeCell ref="AC659:AH659"/>
    <mergeCell ref="BD659:BI659"/>
    <mergeCell ref="BK659:BP659"/>
    <mergeCell ref="V660:AA660"/>
    <mergeCell ref="AC660:AH660"/>
    <mergeCell ref="BD660:BI660"/>
    <mergeCell ref="BK660:BP660"/>
    <mergeCell ref="V657:AA657"/>
    <mergeCell ref="AC657:AH657"/>
    <mergeCell ref="BD657:BI657"/>
    <mergeCell ref="BK657:BP657"/>
    <mergeCell ref="V658:AA658"/>
    <mergeCell ref="AC658:AH658"/>
    <mergeCell ref="BD658:BI658"/>
    <mergeCell ref="BK658:BP658"/>
    <mergeCell ref="V652:AA652"/>
    <mergeCell ref="AC652:AH652"/>
    <mergeCell ref="BD652:BI652"/>
    <mergeCell ref="BK652:BP652"/>
    <mergeCell ref="V654:AA654"/>
    <mergeCell ref="AC654:AH654"/>
    <mergeCell ref="BD654:BI654"/>
    <mergeCell ref="BK654:BP654"/>
    <mergeCell ref="BK644:BP644"/>
    <mergeCell ref="V650:AA650"/>
    <mergeCell ref="AC650:AH650"/>
    <mergeCell ref="BD650:BI650"/>
    <mergeCell ref="BK650:BP650"/>
    <mergeCell ref="V651:AA651"/>
    <mergeCell ref="AC651:AH651"/>
    <mergeCell ref="BD651:BI651"/>
    <mergeCell ref="BK651:BP651"/>
    <mergeCell ref="C642:L642"/>
    <mergeCell ref="V642:AA642"/>
    <mergeCell ref="AC642:AH642"/>
    <mergeCell ref="V644:AA644"/>
    <mergeCell ref="AC644:AH644"/>
    <mergeCell ref="BD644:BI644"/>
    <mergeCell ref="V640:AA640"/>
    <mergeCell ref="AC640:AH640"/>
    <mergeCell ref="V641:AA641"/>
    <mergeCell ref="AC641:AH641"/>
    <mergeCell ref="BD641:BI641"/>
    <mergeCell ref="BK641:BP641"/>
    <mergeCell ref="V638:AA638"/>
    <mergeCell ref="AC638:AH638"/>
    <mergeCell ref="BD638:BI638"/>
    <mergeCell ref="BK638:BP638"/>
    <mergeCell ref="V639:AA639"/>
    <mergeCell ref="AC639:AH639"/>
    <mergeCell ref="BD639:BI639"/>
    <mergeCell ref="BK639:BP639"/>
    <mergeCell ref="V636:AA636"/>
    <mergeCell ref="AC636:AH636"/>
    <mergeCell ref="BD636:BI636"/>
    <mergeCell ref="BK636:BP636"/>
    <mergeCell ref="V637:AA637"/>
    <mergeCell ref="AC637:AH637"/>
    <mergeCell ref="BD637:BI637"/>
    <mergeCell ref="BK637:BP637"/>
    <mergeCell ref="V634:AA634"/>
    <mergeCell ref="AC634:AH634"/>
    <mergeCell ref="BD634:BI634"/>
    <mergeCell ref="BK634:BP634"/>
    <mergeCell ref="V635:AA635"/>
    <mergeCell ref="AC635:AH635"/>
    <mergeCell ref="BD635:BI635"/>
    <mergeCell ref="BK635:BP635"/>
    <mergeCell ref="V632:AA632"/>
    <mergeCell ref="AC632:AH632"/>
    <mergeCell ref="BD632:BI632"/>
    <mergeCell ref="BK632:BP632"/>
    <mergeCell ref="V633:AA633"/>
    <mergeCell ref="AC633:AH633"/>
    <mergeCell ref="BD633:BI633"/>
    <mergeCell ref="BK633:BP633"/>
    <mergeCell ref="V630:AA630"/>
    <mergeCell ref="AC630:AH630"/>
    <mergeCell ref="BD630:BI630"/>
    <mergeCell ref="BK630:BP630"/>
    <mergeCell ref="V631:AA631"/>
    <mergeCell ref="AC631:AH631"/>
    <mergeCell ref="BD631:BI631"/>
    <mergeCell ref="BK631:BP631"/>
    <mergeCell ref="V626:AA626"/>
    <mergeCell ref="AC626:AH626"/>
    <mergeCell ref="BD626:BI626"/>
    <mergeCell ref="BK626:BP626"/>
    <mergeCell ref="V629:AA629"/>
    <mergeCell ref="AC629:AH629"/>
    <mergeCell ref="BD629:BI629"/>
    <mergeCell ref="BK629:BP629"/>
    <mergeCell ref="V623:AA623"/>
    <mergeCell ref="AC623:AH623"/>
    <mergeCell ref="BD623:BI623"/>
    <mergeCell ref="BK623:BP623"/>
    <mergeCell ref="V624:AA624"/>
    <mergeCell ref="AC624:AH624"/>
    <mergeCell ref="BD624:BI624"/>
    <mergeCell ref="BK624:BP624"/>
    <mergeCell ref="V621:AA621"/>
    <mergeCell ref="AC621:AH621"/>
    <mergeCell ref="BD621:BI621"/>
    <mergeCell ref="BK621:BP621"/>
    <mergeCell ref="V622:AA622"/>
    <mergeCell ref="AC622:AH622"/>
    <mergeCell ref="BD622:BI622"/>
    <mergeCell ref="BK622:BP622"/>
    <mergeCell ref="V619:AA619"/>
    <mergeCell ref="AC619:AH619"/>
    <mergeCell ref="BD619:BI619"/>
    <mergeCell ref="BK619:BP619"/>
    <mergeCell ref="V620:AA620"/>
    <mergeCell ref="AC620:AH620"/>
    <mergeCell ref="BD620:BI620"/>
    <mergeCell ref="BK620:BP620"/>
    <mergeCell ref="V614:AA614"/>
    <mergeCell ref="AC614:AH614"/>
    <mergeCell ref="BD614:BI614"/>
    <mergeCell ref="BK614:BP614"/>
    <mergeCell ref="V616:AA616"/>
    <mergeCell ref="AC616:AH616"/>
    <mergeCell ref="BD616:BI616"/>
    <mergeCell ref="BK616:BP616"/>
    <mergeCell ref="V612:AA612"/>
    <mergeCell ref="AC612:AH612"/>
    <mergeCell ref="BD612:BI612"/>
    <mergeCell ref="BK612:BP612"/>
    <mergeCell ref="V613:AA613"/>
    <mergeCell ref="AC613:AH613"/>
    <mergeCell ref="BD613:BI613"/>
    <mergeCell ref="BK613:BP613"/>
    <mergeCell ref="V610:AA610"/>
    <mergeCell ref="AC610:AH610"/>
    <mergeCell ref="BD610:BI610"/>
    <mergeCell ref="BK610:BP610"/>
    <mergeCell ref="V611:AA611"/>
    <mergeCell ref="AC611:AH611"/>
    <mergeCell ref="BD611:BI611"/>
    <mergeCell ref="BK611:BP611"/>
    <mergeCell ref="V608:AA608"/>
    <mergeCell ref="AC608:AH608"/>
    <mergeCell ref="BD608:BI608"/>
    <mergeCell ref="BK608:BP608"/>
    <mergeCell ref="V609:AA609"/>
    <mergeCell ref="AC609:AH609"/>
    <mergeCell ref="BD609:BI609"/>
    <mergeCell ref="BK609:BP609"/>
    <mergeCell ref="AC601:AH601"/>
    <mergeCell ref="V603:AA603"/>
    <mergeCell ref="AC603:AH603"/>
    <mergeCell ref="BD603:BI603"/>
    <mergeCell ref="BK603:BP603"/>
    <mergeCell ref="C605:AH605"/>
    <mergeCell ref="AK605:BP605"/>
    <mergeCell ref="V599:AA599"/>
    <mergeCell ref="AC599:AH599"/>
    <mergeCell ref="BD599:BI599"/>
    <mergeCell ref="BK599:BP599"/>
    <mergeCell ref="V600:AA600"/>
    <mergeCell ref="AC600:AH600"/>
    <mergeCell ref="BD600:BI600"/>
    <mergeCell ref="BK600:BP600"/>
    <mergeCell ref="V597:AA597"/>
    <mergeCell ref="AC597:AH597"/>
    <mergeCell ref="BD597:BI597"/>
    <mergeCell ref="BK597:BP597"/>
    <mergeCell ref="V598:AA598"/>
    <mergeCell ref="AC598:AH598"/>
    <mergeCell ref="BD598:BI598"/>
    <mergeCell ref="BK598:BP598"/>
    <mergeCell ref="V595:AA595"/>
    <mergeCell ref="AC595:AH595"/>
    <mergeCell ref="BD595:BI595"/>
    <mergeCell ref="BK595:BP595"/>
    <mergeCell ref="V596:AA596"/>
    <mergeCell ref="AC596:AH596"/>
    <mergeCell ref="BD596:BI596"/>
    <mergeCell ref="BK596:BP596"/>
    <mergeCell ref="V593:AA593"/>
    <mergeCell ref="AC593:AH593"/>
    <mergeCell ref="BD593:BI593"/>
    <mergeCell ref="BK593:BP593"/>
    <mergeCell ref="V594:AA594"/>
    <mergeCell ref="AC594:AH594"/>
    <mergeCell ref="BD594:BI594"/>
    <mergeCell ref="BK594:BP594"/>
    <mergeCell ref="AU589:AX589"/>
    <mergeCell ref="AY589:BB589"/>
    <mergeCell ref="BC589:BG589"/>
    <mergeCell ref="BH589:BL589"/>
    <mergeCell ref="BM589:BP589"/>
    <mergeCell ref="V592:AA592"/>
    <mergeCell ref="AC592:AH592"/>
    <mergeCell ref="BD592:BI592"/>
    <mergeCell ref="BK592:BP592"/>
    <mergeCell ref="K589:N589"/>
    <mergeCell ref="O589:R589"/>
    <mergeCell ref="S589:X589"/>
    <mergeCell ref="Y589:AD589"/>
    <mergeCell ref="AE589:AH589"/>
    <mergeCell ref="AK589:AT589"/>
    <mergeCell ref="AE588:AH588"/>
    <mergeCell ref="AU588:AX588"/>
    <mergeCell ref="AY588:BB588"/>
    <mergeCell ref="BC588:BG588"/>
    <mergeCell ref="BH588:BL588"/>
    <mergeCell ref="BM588:BP588"/>
    <mergeCell ref="AU587:AX587"/>
    <mergeCell ref="AY587:BB587"/>
    <mergeCell ref="BC587:BG587"/>
    <mergeCell ref="BH587:BL587"/>
    <mergeCell ref="BM587:BP587"/>
    <mergeCell ref="C588:J588"/>
    <mergeCell ref="K588:N588"/>
    <mergeCell ref="O588:R588"/>
    <mergeCell ref="S588:X588"/>
    <mergeCell ref="Y588:AD588"/>
    <mergeCell ref="C587:J587"/>
    <mergeCell ref="K587:N587"/>
    <mergeCell ref="O587:R587"/>
    <mergeCell ref="S587:X587"/>
    <mergeCell ref="Y587:AD587"/>
    <mergeCell ref="AE587:AH587"/>
    <mergeCell ref="C586:J586"/>
    <mergeCell ref="K586:N586"/>
    <mergeCell ref="O586:R586"/>
    <mergeCell ref="S586:X586"/>
    <mergeCell ref="Y586:AD586"/>
    <mergeCell ref="AE586:AH586"/>
    <mergeCell ref="AE584:AH584"/>
    <mergeCell ref="C585:J585"/>
    <mergeCell ref="K585:N585"/>
    <mergeCell ref="O585:R585"/>
    <mergeCell ref="S585:X585"/>
    <mergeCell ref="Y585:AD585"/>
    <mergeCell ref="AE585:AH585"/>
    <mergeCell ref="AU583:AX583"/>
    <mergeCell ref="AY583:BB583"/>
    <mergeCell ref="BC583:BG583"/>
    <mergeCell ref="BH583:BL583"/>
    <mergeCell ref="BM583:BP583"/>
    <mergeCell ref="C584:J584"/>
    <mergeCell ref="K584:N584"/>
    <mergeCell ref="O584:R584"/>
    <mergeCell ref="S584:X584"/>
    <mergeCell ref="Y584:AD584"/>
    <mergeCell ref="C583:J583"/>
    <mergeCell ref="K583:N583"/>
    <mergeCell ref="O583:R583"/>
    <mergeCell ref="S583:X583"/>
    <mergeCell ref="Y583:AD583"/>
    <mergeCell ref="AE583:AH583"/>
    <mergeCell ref="C581:J581"/>
    <mergeCell ref="K581:N581"/>
    <mergeCell ref="O581:R581"/>
    <mergeCell ref="S581:X581"/>
    <mergeCell ref="Y581:AD581"/>
    <mergeCell ref="AE581:AH581"/>
    <mergeCell ref="C580:J580"/>
    <mergeCell ref="K580:N580"/>
    <mergeCell ref="O580:R580"/>
    <mergeCell ref="S580:X580"/>
    <mergeCell ref="Y580:AD580"/>
    <mergeCell ref="AE580:AH580"/>
    <mergeCell ref="C579:J579"/>
    <mergeCell ref="K579:N579"/>
    <mergeCell ref="O579:R579"/>
    <mergeCell ref="S579:X579"/>
    <mergeCell ref="Y579:AD579"/>
    <mergeCell ref="AE579:AH579"/>
    <mergeCell ref="C578:J578"/>
    <mergeCell ref="K578:N578"/>
    <mergeCell ref="O578:R578"/>
    <mergeCell ref="S578:X578"/>
    <mergeCell ref="Y578:AD578"/>
    <mergeCell ref="AE578:AH578"/>
    <mergeCell ref="C577:J577"/>
    <mergeCell ref="K577:N577"/>
    <mergeCell ref="O577:R577"/>
    <mergeCell ref="S577:X577"/>
    <mergeCell ref="Y577:AD577"/>
    <mergeCell ref="AE577:AH577"/>
    <mergeCell ref="C576:J576"/>
    <mergeCell ref="K576:N576"/>
    <mergeCell ref="O576:R576"/>
    <mergeCell ref="S576:X576"/>
    <mergeCell ref="Y576:AD576"/>
    <mergeCell ref="AE576:AH576"/>
    <mergeCell ref="C575:J575"/>
    <mergeCell ref="K575:N575"/>
    <mergeCell ref="O575:R575"/>
    <mergeCell ref="S575:X575"/>
    <mergeCell ref="Y575:AD575"/>
    <mergeCell ref="AE575:AH575"/>
    <mergeCell ref="AE572:AH572"/>
    <mergeCell ref="C573:J573"/>
    <mergeCell ref="C574:J574"/>
    <mergeCell ref="K574:N574"/>
    <mergeCell ref="O574:R574"/>
    <mergeCell ref="S574:X574"/>
    <mergeCell ref="Y574:AD574"/>
    <mergeCell ref="AE574:AH574"/>
    <mergeCell ref="C571:J571"/>
    <mergeCell ref="C572:J572"/>
    <mergeCell ref="K572:N572"/>
    <mergeCell ref="O572:R572"/>
    <mergeCell ref="S572:X572"/>
    <mergeCell ref="Y572:AD572"/>
    <mergeCell ref="AK570:AT570"/>
    <mergeCell ref="AU570:AX570"/>
    <mergeCell ref="AY570:BB570"/>
    <mergeCell ref="BC570:BG570"/>
    <mergeCell ref="BH570:BL570"/>
    <mergeCell ref="BM570:BP570"/>
    <mergeCell ref="V567:AA567"/>
    <mergeCell ref="AC567:AH567"/>
    <mergeCell ref="BD567:BI567"/>
    <mergeCell ref="BK567:BP567"/>
    <mergeCell ref="C570:J570"/>
    <mergeCell ref="K570:N570"/>
    <mergeCell ref="O570:R570"/>
    <mergeCell ref="S570:X570"/>
    <mergeCell ref="Y570:AD570"/>
    <mergeCell ref="AE570:AH570"/>
    <mergeCell ref="V564:AA564"/>
    <mergeCell ref="AC564:AH564"/>
    <mergeCell ref="BD564:BI564"/>
    <mergeCell ref="BK564:BP564"/>
    <mergeCell ref="V565:AA565"/>
    <mergeCell ref="AC565:AH565"/>
    <mergeCell ref="BD565:BI565"/>
    <mergeCell ref="BK565:BP565"/>
    <mergeCell ref="V562:AA562"/>
    <mergeCell ref="AC562:AH562"/>
    <mergeCell ref="BD562:BI562"/>
    <mergeCell ref="BK562:BP562"/>
    <mergeCell ref="U563:AA563"/>
    <mergeCell ref="BD563:BI563"/>
    <mergeCell ref="BK563:BP563"/>
    <mergeCell ref="V558:AA558"/>
    <mergeCell ref="AC558:AH558"/>
    <mergeCell ref="BD558:BI558"/>
    <mergeCell ref="BK558:BP558"/>
    <mergeCell ref="V561:AA561"/>
    <mergeCell ref="AC561:AH561"/>
    <mergeCell ref="BD561:BI561"/>
    <mergeCell ref="BK561:BP561"/>
    <mergeCell ref="V555:AA555"/>
    <mergeCell ref="AC555:AH555"/>
    <mergeCell ref="BD555:BI555"/>
    <mergeCell ref="BK555:BP555"/>
    <mergeCell ref="V556:AA556"/>
    <mergeCell ref="AC556:AH556"/>
    <mergeCell ref="BD556:BI556"/>
    <mergeCell ref="BK556:BP556"/>
    <mergeCell ref="V553:AA553"/>
    <mergeCell ref="AC553:AH553"/>
    <mergeCell ref="BD553:BI553"/>
    <mergeCell ref="BK553:BP553"/>
    <mergeCell ref="V554:AA554"/>
    <mergeCell ref="AC554:AH554"/>
    <mergeCell ref="BD554:BI554"/>
    <mergeCell ref="BK554:BP554"/>
    <mergeCell ref="V548:AA548"/>
    <mergeCell ref="AC548:AH548"/>
    <mergeCell ref="BD548:BI548"/>
    <mergeCell ref="BK548:BP548"/>
    <mergeCell ref="V550:AA550"/>
    <mergeCell ref="AC550:AH550"/>
    <mergeCell ref="BD550:BI550"/>
    <mergeCell ref="BK550:BP550"/>
    <mergeCell ref="V546:AA546"/>
    <mergeCell ref="AC546:AH546"/>
    <mergeCell ref="BD546:BI546"/>
    <mergeCell ref="BK546:BP546"/>
    <mergeCell ref="V547:AA547"/>
    <mergeCell ref="AC547:AH547"/>
    <mergeCell ref="BD547:BI547"/>
    <mergeCell ref="BK547:BP547"/>
    <mergeCell ref="V544:AA544"/>
    <mergeCell ref="AC544:AH544"/>
    <mergeCell ref="BD544:BI544"/>
    <mergeCell ref="BK544:BP544"/>
    <mergeCell ref="V545:AA545"/>
    <mergeCell ref="AC545:AH545"/>
    <mergeCell ref="BD545:BI545"/>
    <mergeCell ref="BK545:BP545"/>
    <mergeCell ref="V542:AA542"/>
    <mergeCell ref="AC542:AH542"/>
    <mergeCell ref="BD542:BI542"/>
    <mergeCell ref="BK542:BP542"/>
    <mergeCell ref="V543:AA543"/>
    <mergeCell ref="AC543:AH543"/>
    <mergeCell ref="BD543:BI543"/>
    <mergeCell ref="BK543:BP543"/>
    <mergeCell ref="V537:AA537"/>
    <mergeCell ref="AC537:AH537"/>
    <mergeCell ref="BD537:BI537"/>
    <mergeCell ref="BK537:BP537"/>
    <mergeCell ref="V541:AA541"/>
    <mergeCell ref="AC541:AH541"/>
    <mergeCell ref="BD541:BI541"/>
    <mergeCell ref="BK541:BP541"/>
    <mergeCell ref="V534:AA534"/>
    <mergeCell ref="AC534:AH534"/>
    <mergeCell ref="BD534:BI534"/>
    <mergeCell ref="BK534:BP534"/>
    <mergeCell ref="V535:AA535"/>
    <mergeCell ref="AC535:AH535"/>
    <mergeCell ref="BD535:BI535"/>
    <mergeCell ref="BK535:BP535"/>
    <mergeCell ref="BC530:BF530"/>
    <mergeCell ref="BG530:BJ530"/>
    <mergeCell ref="BK530:BP530"/>
    <mergeCell ref="V533:AA533"/>
    <mergeCell ref="AC533:AH533"/>
    <mergeCell ref="BD533:BI533"/>
    <mergeCell ref="BK533:BP533"/>
    <mergeCell ref="BC529:BF529"/>
    <mergeCell ref="BG529:BJ529"/>
    <mergeCell ref="BK529:BP529"/>
    <mergeCell ref="C530:N530"/>
    <mergeCell ref="O530:T530"/>
    <mergeCell ref="U530:X530"/>
    <mergeCell ref="Y530:AB530"/>
    <mergeCell ref="AC530:AH530"/>
    <mergeCell ref="AK530:AV530"/>
    <mergeCell ref="AW530:BB530"/>
    <mergeCell ref="BC528:BF528"/>
    <mergeCell ref="BG528:BJ528"/>
    <mergeCell ref="BK528:BP528"/>
    <mergeCell ref="C529:N529"/>
    <mergeCell ref="O529:T529"/>
    <mergeCell ref="U529:X529"/>
    <mergeCell ref="Y529:AB529"/>
    <mergeCell ref="AC529:AH529"/>
    <mergeCell ref="AK529:AV529"/>
    <mergeCell ref="AW529:BB529"/>
    <mergeCell ref="BC525:BF525"/>
    <mergeCell ref="BG525:BJ525"/>
    <mergeCell ref="BK525:BP525"/>
    <mergeCell ref="C528:N528"/>
    <mergeCell ref="O528:T528"/>
    <mergeCell ref="U528:X528"/>
    <mergeCell ref="Y528:AB528"/>
    <mergeCell ref="AC528:AH528"/>
    <mergeCell ref="AK528:AV528"/>
    <mergeCell ref="AW528:BB528"/>
    <mergeCell ref="BC524:BF524"/>
    <mergeCell ref="BG524:BJ524"/>
    <mergeCell ref="BK524:BP524"/>
    <mergeCell ref="C525:N525"/>
    <mergeCell ref="O525:T525"/>
    <mergeCell ref="U525:X525"/>
    <mergeCell ref="Y525:AB525"/>
    <mergeCell ref="AC525:AH525"/>
    <mergeCell ref="AK525:AV525"/>
    <mergeCell ref="AW525:BB525"/>
    <mergeCell ref="BC523:BF523"/>
    <mergeCell ref="BG523:BJ523"/>
    <mergeCell ref="BK523:BP523"/>
    <mergeCell ref="C524:N524"/>
    <mergeCell ref="O524:T524"/>
    <mergeCell ref="U524:X524"/>
    <mergeCell ref="Y524:AB524"/>
    <mergeCell ref="AC524:AH524"/>
    <mergeCell ref="AK524:AV524"/>
    <mergeCell ref="AW524:BB524"/>
    <mergeCell ref="BC520:BF520"/>
    <mergeCell ref="BG520:BJ520"/>
    <mergeCell ref="BK520:BP520"/>
    <mergeCell ref="C523:N523"/>
    <mergeCell ref="O523:T523"/>
    <mergeCell ref="U523:X523"/>
    <mergeCell ref="Y523:AB523"/>
    <mergeCell ref="AC523:AH523"/>
    <mergeCell ref="AK523:AV523"/>
    <mergeCell ref="AW523:BB523"/>
    <mergeCell ref="BC519:BF519"/>
    <mergeCell ref="BG519:BJ519"/>
    <mergeCell ref="BK519:BP519"/>
    <mergeCell ref="C520:N520"/>
    <mergeCell ref="O520:T520"/>
    <mergeCell ref="U520:X520"/>
    <mergeCell ref="Y520:AB520"/>
    <mergeCell ref="AC520:AH520"/>
    <mergeCell ref="AK520:AV520"/>
    <mergeCell ref="AW520:BB520"/>
    <mergeCell ref="BC518:BF518"/>
    <mergeCell ref="BG518:BJ518"/>
    <mergeCell ref="BK518:BP518"/>
    <mergeCell ref="C519:N519"/>
    <mergeCell ref="O519:T519"/>
    <mergeCell ref="U519:X519"/>
    <mergeCell ref="Y519:AB519"/>
    <mergeCell ref="AC519:AH519"/>
    <mergeCell ref="AK519:AV519"/>
    <mergeCell ref="AW519:BB519"/>
    <mergeCell ref="BF511:BJ511"/>
    <mergeCell ref="BL511:BP511"/>
    <mergeCell ref="C515:AH515"/>
    <mergeCell ref="C518:N518"/>
    <mergeCell ref="O518:T518"/>
    <mergeCell ref="U518:X518"/>
    <mergeCell ref="Y518:AB518"/>
    <mergeCell ref="AC518:AH518"/>
    <mergeCell ref="AK518:AV518"/>
    <mergeCell ref="AW518:BB518"/>
    <mergeCell ref="L511:P511"/>
    <mergeCell ref="R511:V511"/>
    <mergeCell ref="X511:AB511"/>
    <mergeCell ref="AD511:AH511"/>
    <mergeCell ref="AT511:AX511"/>
    <mergeCell ref="AZ511:BD511"/>
    <mergeCell ref="BF509:BJ509"/>
    <mergeCell ref="BL509:BP509"/>
    <mergeCell ref="L510:P510"/>
    <mergeCell ref="R510:V510"/>
    <mergeCell ref="X510:AB510"/>
    <mergeCell ref="AD510:AH510"/>
    <mergeCell ref="AT510:AX510"/>
    <mergeCell ref="AZ510:BD510"/>
    <mergeCell ref="BF510:BJ510"/>
    <mergeCell ref="BL510:BP510"/>
    <mergeCell ref="L509:P509"/>
    <mergeCell ref="R509:V509"/>
    <mergeCell ref="X509:AB509"/>
    <mergeCell ref="AD509:AH509"/>
    <mergeCell ref="AT509:AX509"/>
    <mergeCell ref="AZ509:BD509"/>
    <mergeCell ref="BF507:BJ507"/>
    <mergeCell ref="BL507:BP507"/>
    <mergeCell ref="L508:P508"/>
    <mergeCell ref="R508:V508"/>
    <mergeCell ref="X508:AB508"/>
    <mergeCell ref="AD508:AH508"/>
    <mergeCell ref="AT508:AX508"/>
    <mergeCell ref="AZ508:BD508"/>
    <mergeCell ref="BF508:BJ508"/>
    <mergeCell ref="BL508:BP508"/>
    <mergeCell ref="L507:P507"/>
    <mergeCell ref="R507:V507"/>
    <mergeCell ref="X507:AB507"/>
    <mergeCell ref="AD507:AH507"/>
    <mergeCell ref="AT507:AX507"/>
    <mergeCell ref="AZ507:BD507"/>
    <mergeCell ref="BF505:BJ505"/>
    <mergeCell ref="BL505:BP505"/>
    <mergeCell ref="L506:P506"/>
    <mergeCell ref="R506:V506"/>
    <mergeCell ref="X506:AB506"/>
    <mergeCell ref="AD506:AH506"/>
    <mergeCell ref="AT506:AX506"/>
    <mergeCell ref="AZ506:BD506"/>
    <mergeCell ref="BF506:BJ506"/>
    <mergeCell ref="BL506:BP506"/>
    <mergeCell ref="L505:P505"/>
    <mergeCell ref="R505:V505"/>
    <mergeCell ref="X505:AB505"/>
    <mergeCell ref="AD505:AH505"/>
    <mergeCell ref="AT505:AX505"/>
    <mergeCell ref="AZ505:BD505"/>
    <mergeCell ref="BF503:BJ503"/>
    <mergeCell ref="BL503:BP503"/>
    <mergeCell ref="L504:P504"/>
    <mergeCell ref="R504:V504"/>
    <mergeCell ref="X504:AB504"/>
    <mergeCell ref="AD504:AH504"/>
    <mergeCell ref="AT504:AX504"/>
    <mergeCell ref="AZ504:BD504"/>
    <mergeCell ref="BF504:BJ504"/>
    <mergeCell ref="BL504:BP504"/>
    <mergeCell ref="L503:P503"/>
    <mergeCell ref="R503:V503"/>
    <mergeCell ref="X503:AB503"/>
    <mergeCell ref="AD503:AH503"/>
    <mergeCell ref="AT503:AX503"/>
    <mergeCell ref="AZ503:BD503"/>
    <mergeCell ref="BF501:BJ501"/>
    <mergeCell ref="BL501:BP501"/>
    <mergeCell ref="L502:P502"/>
    <mergeCell ref="R502:V502"/>
    <mergeCell ref="X502:AB502"/>
    <mergeCell ref="AD502:AH502"/>
    <mergeCell ref="AT502:AX502"/>
    <mergeCell ref="AZ502:BD502"/>
    <mergeCell ref="BF502:BJ502"/>
    <mergeCell ref="BL502:BP502"/>
    <mergeCell ref="L501:P501"/>
    <mergeCell ref="R501:V501"/>
    <mergeCell ref="X501:AB501"/>
    <mergeCell ref="AD501:AH501"/>
    <mergeCell ref="AT501:AX501"/>
    <mergeCell ref="AZ501:BD501"/>
    <mergeCell ref="BF499:BJ499"/>
    <mergeCell ref="BL499:BP499"/>
    <mergeCell ref="L500:P500"/>
    <mergeCell ref="R500:V500"/>
    <mergeCell ref="X500:AB500"/>
    <mergeCell ref="AD500:AH500"/>
    <mergeCell ref="AT500:AX500"/>
    <mergeCell ref="AZ500:BD500"/>
    <mergeCell ref="BF500:BJ500"/>
    <mergeCell ref="BL500:BP500"/>
    <mergeCell ref="L499:P499"/>
    <mergeCell ref="R499:V499"/>
    <mergeCell ref="X499:AB499"/>
    <mergeCell ref="AD499:AH499"/>
    <mergeCell ref="AT499:AX499"/>
    <mergeCell ref="AZ499:BD499"/>
    <mergeCell ref="BF497:BJ497"/>
    <mergeCell ref="BL497:BP497"/>
    <mergeCell ref="L498:P498"/>
    <mergeCell ref="R498:V498"/>
    <mergeCell ref="X498:AB498"/>
    <mergeCell ref="AD498:AH498"/>
    <mergeCell ref="AT498:AX498"/>
    <mergeCell ref="AZ498:BD498"/>
    <mergeCell ref="BF498:BJ498"/>
    <mergeCell ref="BL498:BP498"/>
    <mergeCell ref="AT495:AX496"/>
    <mergeCell ref="AZ495:BD496"/>
    <mergeCell ref="BF495:BJ496"/>
    <mergeCell ref="BL495:BP496"/>
    <mergeCell ref="L497:P497"/>
    <mergeCell ref="R497:V497"/>
    <mergeCell ref="X497:AB497"/>
    <mergeCell ref="AD497:AH497"/>
    <mergeCell ref="AT497:AX497"/>
    <mergeCell ref="AZ497:BD497"/>
    <mergeCell ref="V491:AA491"/>
    <mergeCell ref="AC491:AH491"/>
    <mergeCell ref="BD491:BI491"/>
    <mergeCell ref="BK491:BP491"/>
    <mergeCell ref="C495:E496"/>
    <mergeCell ref="L495:P496"/>
    <mergeCell ref="R495:V496"/>
    <mergeCell ref="X495:AB496"/>
    <mergeCell ref="AD495:AH496"/>
    <mergeCell ref="AK495:AM496"/>
    <mergeCell ref="V488:AA488"/>
    <mergeCell ref="AC488:AH488"/>
    <mergeCell ref="BD488:BI488"/>
    <mergeCell ref="BK488:BP488"/>
    <mergeCell ref="V489:AA489"/>
    <mergeCell ref="AC489:AH489"/>
    <mergeCell ref="BD489:BI489"/>
    <mergeCell ref="BK489:BP489"/>
    <mergeCell ref="V486:AA486"/>
    <mergeCell ref="AC486:AH486"/>
    <mergeCell ref="BD486:BI486"/>
    <mergeCell ref="BK486:BP486"/>
    <mergeCell ref="V487:AA487"/>
    <mergeCell ref="AC487:AH487"/>
    <mergeCell ref="BD487:BI487"/>
    <mergeCell ref="BK487:BP487"/>
    <mergeCell ref="V484:AA484"/>
    <mergeCell ref="AC484:AH484"/>
    <mergeCell ref="BD484:BI484"/>
    <mergeCell ref="BK484:BP484"/>
    <mergeCell ref="V485:AA485"/>
    <mergeCell ref="AC485:AH485"/>
    <mergeCell ref="BD485:BI485"/>
    <mergeCell ref="BK485:BP485"/>
    <mergeCell ref="V482:AA482"/>
    <mergeCell ref="AC482:AH482"/>
    <mergeCell ref="BD482:BI482"/>
    <mergeCell ref="BK482:BP482"/>
    <mergeCell ref="V483:AA483"/>
    <mergeCell ref="AC483:AH483"/>
    <mergeCell ref="BD483:BI483"/>
    <mergeCell ref="BK483:BP483"/>
    <mergeCell ref="V480:AA480"/>
    <mergeCell ref="AC480:AH480"/>
    <mergeCell ref="BD480:BI480"/>
    <mergeCell ref="BK480:BP480"/>
    <mergeCell ref="V481:AA481"/>
    <mergeCell ref="AC481:AH481"/>
    <mergeCell ref="BD481:BI481"/>
    <mergeCell ref="BK481:BP481"/>
    <mergeCell ref="Q476:V476"/>
    <mergeCell ref="W476:AB476"/>
    <mergeCell ref="AC476:AH476"/>
    <mergeCell ref="AW476:BB476"/>
    <mergeCell ref="BD476:BI476"/>
    <mergeCell ref="BK476:BP476"/>
    <mergeCell ref="Q475:V475"/>
    <mergeCell ref="W475:AB475"/>
    <mergeCell ref="AC475:AH475"/>
    <mergeCell ref="AW475:BB475"/>
    <mergeCell ref="BD475:BI475"/>
    <mergeCell ref="BK475:BP475"/>
    <mergeCell ref="Q473:V473"/>
    <mergeCell ref="W473:AB473"/>
    <mergeCell ref="AC473:AH473"/>
    <mergeCell ref="AW473:BB473"/>
    <mergeCell ref="BD473:BI473"/>
    <mergeCell ref="BK473:BP473"/>
    <mergeCell ref="Q472:V472"/>
    <mergeCell ref="W472:AB472"/>
    <mergeCell ref="AC472:AH472"/>
    <mergeCell ref="AW472:BB472"/>
    <mergeCell ref="BD472:BI472"/>
    <mergeCell ref="BK472:BP472"/>
    <mergeCell ref="Q471:V471"/>
    <mergeCell ref="W471:AB471"/>
    <mergeCell ref="AC471:AH471"/>
    <mergeCell ref="AW471:BB471"/>
    <mergeCell ref="BD471:BI471"/>
    <mergeCell ref="BK471:BP471"/>
    <mergeCell ref="Q470:V470"/>
    <mergeCell ref="W470:AB470"/>
    <mergeCell ref="AC470:AH470"/>
    <mergeCell ref="AW470:BB470"/>
    <mergeCell ref="BD470:BI470"/>
    <mergeCell ref="BK470:BP470"/>
    <mergeCell ref="Q469:V469"/>
    <mergeCell ref="W469:AB469"/>
    <mergeCell ref="AC469:AH469"/>
    <mergeCell ref="AW469:BB469"/>
    <mergeCell ref="BD469:BI469"/>
    <mergeCell ref="BK469:BP469"/>
    <mergeCell ref="Q468:V468"/>
    <mergeCell ref="W468:AB468"/>
    <mergeCell ref="AC468:AH468"/>
    <mergeCell ref="AW468:BB468"/>
    <mergeCell ref="BD468:BI468"/>
    <mergeCell ref="BK468:BP468"/>
    <mergeCell ref="Q467:V467"/>
    <mergeCell ref="W467:AB467"/>
    <mergeCell ref="AC467:AH467"/>
    <mergeCell ref="AW467:BB467"/>
    <mergeCell ref="BD467:BI467"/>
    <mergeCell ref="BK467:BP467"/>
    <mergeCell ref="Q466:V466"/>
    <mergeCell ref="W466:AB466"/>
    <mergeCell ref="AC466:AH466"/>
    <mergeCell ref="AW466:BB466"/>
    <mergeCell ref="BD466:BI466"/>
    <mergeCell ref="BK466:BP466"/>
    <mergeCell ref="Q464:V464"/>
    <mergeCell ref="W464:AB464"/>
    <mergeCell ref="AC464:AH464"/>
    <mergeCell ref="AW464:BB464"/>
    <mergeCell ref="BD464:BI464"/>
    <mergeCell ref="BK464:BP464"/>
    <mergeCell ref="Q463:V463"/>
    <mergeCell ref="W463:AB463"/>
    <mergeCell ref="AC463:AH463"/>
    <mergeCell ref="AW463:BB463"/>
    <mergeCell ref="BD463:BI463"/>
    <mergeCell ref="BK463:BP463"/>
    <mergeCell ref="Q462:V462"/>
    <mergeCell ref="W462:AB462"/>
    <mergeCell ref="AC462:AH462"/>
    <mergeCell ref="AW462:BB462"/>
    <mergeCell ref="BD462:BI462"/>
    <mergeCell ref="BK462:BP462"/>
    <mergeCell ref="Q461:V461"/>
    <mergeCell ref="W461:AB461"/>
    <mergeCell ref="AC461:AH461"/>
    <mergeCell ref="AW461:BB461"/>
    <mergeCell ref="BD461:BI461"/>
    <mergeCell ref="BK461:BP461"/>
    <mergeCell ref="Q460:V460"/>
    <mergeCell ref="W460:AB460"/>
    <mergeCell ref="AC460:AH460"/>
    <mergeCell ref="AW460:BB460"/>
    <mergeCell ref="BD460:BI460"/>
    <mergeCell ref="BK460:BP460"/>
    <mergeCell ref="Q459:V459"/>
    <mergeCell ref="W459:AB459"/>
    <mergeCell ref="AC459:AH459"/>
    <mergeCell ref="AW459:BB459"/>
    <mergeCell ref="BD459:BI459"/>
    <mergeCell ref="BK459:BP459"/>
    <mergeCell ref="Q458:V458"/>
    <mergeCell ref="W458:AB458"/>
    <mergeCell ref="AC458:AH458"/>
    <mergeCell ref="AW458:BB458"/>
    <mergeCell ref="BD458:BI458"/>
    <mergeCell ref="BK458:BP458"/>
    <mergeCell ref="BD454:BI455"/>
    <mergeCell ref="BK454:BP455"/>
    <mergeCell ref="Q457:V457"/>
    <mergeCell ref="W457:AB457"/>
    <mergeCell ref="AC457:AH457"/>
    <mergeCell ref="AW457:BB457"/>
    <mergeCell ref="BD457:BI457"/>
    <mergeCell ref="BK457:BP457"/>
    <mergeCell ref="V451:AA451"/>
    <mergeCell ref="AC451:AH451"/>
    <mergeCell ref="BD451:BI451"/>
    <mergeCell ref="BK451:BP451"/>
    <mergeCell ref="C454:E455"/>
    <mergeCell ref="Q454:V455"/>
    <mergeCell ref="W454:AB455"/>
    <mergeCell ref="AC454:AH455"/>
    <mergeCell ref="AK454:AM455"/>
    <mergeCell ref="AW454:BB455"/>
    <mergeCell ref="V449:AA449"/>
    <mergeCell ref="AC449:AH449"/>
    <mergeCell ref="BD449:BI449"/>
    <mergeCell ref="BK449:BP449"/>
    <mergeCell ref="V450:AA450"/>
    <mergeCell ref="AC450:AH450"/>
    <mergeCell ref="V447:AA447"/>
    <mergeCell ref="AC447:AH447"/>
    <mergeCell ref="BD447:BI447"/>
    <mergeCell ref="BK447:BP447"/>
    <mergeCell ref="V448:AA448"/>
    <mergeCell ref="AC448:AH448"/>
    <mergeCell ref="BD448:BI448"/>
    <mergeCell ref="BK448:BP448"/>
    <mergeCell ref="V445:AA445"/>
    <mergeCell ref="AC445:AH445"/>
    <mergeCell ref="BD445:BI445"/>
    <mergeCell ref="BK445:BP445"/>
    <mergeCell ref="V446:AA446"/>
    <mergeCell ref="AC446:AH446"/>
    <mergeCell ref="BD446:BI446"/>
    <mergeCell ref="BK446:BP446"/>
    <mergeCell ref="V443:AA443"/>
    <mergeCell ref="AC443:AH443"/>
    <mergeCell ref="BD443:BI443"/>
    <mergeCell ref="BK443:BP443"/>
    <mergeCell ref="V444:AA444"/>
    <mergeCell ref="AC444:AH444"/>
    <mergeCell ref="BD444:BI444"/>
    <mergeCell ref="BK444:BP444"/>
    <mergeCell ref="BD440:BI440"/>
    <mergeCell ref="BK440:BP440"/>
    <mergeCell ref="C441:M441"/>
    <mergeCell ref="O441:T441"/>
    <mergeCell ref="V441:AA441"/>
    <mergeCell ref="AC441:AH441"/>
    <mergeCell ref="AK441:AU441"/>
    <mergeCell ref="AW441:BB441"/>
    <mergeCell ref="BD441:BI441"/>
    <mergeCell ref="BK441:BP441"/>
    <mergeCell ref="C440:M440"/>
    <mergeCell ref="O440:T440"/>
    <mergeCell ref="V440:AA440"/>
    <mergeCell ref="AC440:AH440"/>
    <mergeCell ref="AK440:AU440"/>
    <mergeCell ref="AW440:BB440"/>
    <mergeCell ref="BD438:BI438"/>
    <mergeCell ref="BK438:BP438"/>
    <mergeCell ref="C439:M439"/>
    <mergeCell ref="O439:T439"/>
    <mergeCell ref="V439:AA439"/>
    <mergeCell ref="AC439:AH439"/>
    <mergeCell ref="AK439:AU439"/>
    <mergeCell ref="AW439:BB439"/>
    <mergeCell ref="BD439:BI439"/>
    <mergeCell ref="BK439:BP439"/>
    <mergeCell ref="C438:M438"/>
    <mergeCell ref="O438:T438"/>
    <mergeCell ref="V438:AA438"/>
    <mergeCell ref="AC438:AH438"/>
    <mergeCell ref="AK438:AU438"/>
    <mergeCell ref="AW438:BB438"/>
    <mergeCell ref="C436:M437"/>
    <mergeCell ref="O436:AA436"/>
    <mergeCell ref="AC436:AH437"/>
    <mergeCell ref="AK436:AU437"/>
    <mergeCell ref="AW436:BI436"/>
    <mergeCell ref="BK436:BP437"/>
    <mergeCell ref="O437:T437"/>
    <mergeCell ref="V437:AA437"/>
    <mergeCell ref="AW437:BB437"/>
    <mergeCell ref="BD437:BI437"/>
    <mergeCell ref="Q432:V432"/>
    <mergeCell ref="X432:AB432"/>
    <mergeCell ref="AD432:AH432"/>
    <mergeCell ref="AW432:BB432"/>
    <mergeCell ref="BD432:BI432"/>
    <mergeCell ref="BK432:BP432"/>
    <mergeCell ref="Q431:V431"/>
    <mergeCell ref="W431:AB431"/>
    <mergeCell ref="AC431:AH431"/>
    <mergeCell ref="AW431:BB431"/>
    <mergeCell ref="BD431:BI431"/>
    <mergeCell ref="BK431:BP431"/>
    <mergeCell ref="Q429:V429"/>
    <mergeCell ref="X429:AB429"/>
    <mergeCell ref="AD429:AH429"/>
    <mergeCell ref="AW429:BB429"/>
    <mergeCell ref="BD429:BI429"/>
    <mergeCell ref="BK429:BP429"/>
    <mergeCell ref="Q428:V428"/>
    <mergeCell ref="W428:AB428"/>
    <mergeCell ref="AC428:AH428"/>
    <mergeCell ref="AW428:BB428"/>
    <mergeCell ref="BD428:BI428"/>
    <mergeCell ref="BK428:BP428"/>
    <mergeCell ref="Q427:V427"/>
    <mergeCell ref="W427:AB427"/>
    <mergeCell ref="AC427:AH427"/>
    <mergeCell ref="AW427:BB427"/>
    <mergeCell ref="BD427:BI427"/>
    <mergeCell ref="BK427:BP427"/>
    <mergeCell ref="Q426:V426"/>
    <mergeCell ref="W426:AB426"/>
    <mergeCell ref="AC426:AH426"/>
    <mergeCell ref="AW426:BB426"/>
    <mergeCell ref="BD426:BI426"/>
    <mergeCell ref="BK426:BP426"/>
    <mergeCell ref="Q425:V425"/>
    <mergeCell ref="W425:AB425"/>
    <mergeCell ref="AC425:AH425"/>
    <mergeCell ref="AW425:BB425"/>
    <mergeCell ref="BD425:BI425"/>
    <mergeCell ref="BK425:BP425"/>
    <mergeCell ref="Q424:V424"/>
    <mergeCell ref="W424:AB424"/>
    <mergeCell ref="AC424:AH424"/>
    <mergeCell ref="AW424:BB424"/>
    <mergeCell ref="BD424:BI424"/>
    <mergeCell ref="BK424:BP424"/>
    <mergeCell ref="Q423:V423"/>
    <mergeCell ref="W423:AB423"/>
    <mergeCell ref="AC423:AH423"/>
    <mergeCell ref="AW423:BB423"/>
    <mergeCell ref="BD423:BI423"/>
    <mergeCell ref="BK423:BP423"/>
    <mergeCell ref="Q422:V422"/>
    <mergeCell ref="W422:AB422"/>
    <mergeCell ref="AC422:AH422"/>
    <mergeCell ref="AW422:BB422"/>
    <mergeCell ref="BD422:BI422"/>
    <mergeCell ref="BK422:BP422"/>
    <mergeCell ref="Q420:V420"/>
    <mergeCell ref="X420:AA420"/>
    <mergeCell ref="AD420:AH420"/>
    <mergeCell ref="AW420:BB420"/>
    <mergeCell ref="BD420:BI420"/>
    <mergeCell ref="BK420:BP420"/>
    <mergeCell ref="Q419:V419"/>
    <mergeCell ref="W419:AB419"/>
    <mergeCell ref="AC419:AH419"/>
    <mergeCell ref="AW419:BB419"/>
    <mergeCell ref="BD419:BI419"/>
    <mergeCell ref="BK419:BP419"/>
    <mergeCell ref="Q418:V418"/>
    <mergeCell ref="W418:AB418"/>
    <mergeCell ref="AC418:AH418"/>
    <mergeCell ref="AW418:BB418"/>
    <mergeCell ref="BD418:BI418"/>
    <mergeCell ref="BK418:BP418"/>
    <mergeCell ref="Q417:V417"/>
    <mergeCell ref="W417:AB417"/>
    <mergeCell ref="AC417:AH417"/>
    <mergeCell ref="AW417:BB417"/>
    <mergeCell ref="BD417:BI417"/>
    <mergeCell ref="BK417:BP417"/>
    <mergeCell ref="Q416:V416"/>
    <mergeCell ref="W416:AB416"/>
    <mergeCell ref="AC416:AH416"/>
    <mergeCell ref="AW416:BB416"/>
    <mergeCell ref="BD416:BI416"/>
    <mergeCell ref="BK416:BP416"/>
    <mergeCell ref="Q415:V415"/>
    <mergeCell ref="W415:AB415"/>
    <mergeCell ref="AC415:AH415"/>
    <mergeCell ref="AW415:BB415"/>
    <mergeCell ref="BD415:BI415"/>
    <mergeCell ref="BK415:BP415"/>
    <mergeCell ref="Q414:V414"/>
    <mergeCell ref="W414:AB414"/>
    <mergeCell ref="AC414:AH414"/>
    <mergeCell ref="AW414:BB414"/>
    <mergeCell ref="BD414:BI414"/>
    <mergeCell ref="BK414:BP414"/>
    <mergeCell ref="BD410:BI411"/>
    <mergeCell ref="BK410:BP411"/>
    <mergeCell ref="Q413:V413"/>
    <mergeCell ref="W413:AB413"/>
    <mergeCell ref="AC413:AH413"/>
    <mergeCell ref="AW413:BB413"/>
    <mergeCell ref="BD413:BI413"/>
    <mergeCell ref="BK413:BP413"/>
    <mergeCell ref="C410:E411"/>
    <mergeCell ref="Q410:T411"/>
    <mergeCell ref="W410:Z411"/>
    <mergeCell ref="AC410:AH411"/>
    <mergeCell ref="AK410:AM411"/>
    <mergeCell ref="AW410:BB411"/>
    <mergeCell ref="Q404:V404"/>
    <mergeCell ref="W404:AB404"/>
    <mergeCell ref="AC404:AH404"/>
    <mergeCell ref="AW404:BB404"/>
    <mergeCell ref="BD404:BI404"/>
    <mergeCell ref="BK404:BP404"/>
    <mergeCell ref="Q403:V403"/>
    <mergeCell ref="W403:AB403"/>
    <mergeCell ref="AC403:AH403"/>
    <mergeCell ref="AW403:BB403"/>
    <mergeCell ref="BD403:BI403"/>
    <mergeCell ref="BK403:BP403"/>
    <mergeCell ref="Q401:V401"/>
    <mergeCell ref="W401:AB401"/>
    <mergeCell ref="AC401:AH401"/>
    <mergeCell ref="AW401:BB401"/>
    <mergeCell ref="BD401:BI401"/>
    <mergeCell ref="BK401:BP401"/>
    <mergeCell ref="Q400:V400"/>
    <mergeCell ref="W400:AB400"/>
    <mergeCell ref="AC400:AH400"/>
    <mergeCell ref="AW400:BB400"/>
    <mergeCell ref="BD400:BI400"/>
    <mergeCell ref="BK400:BP400"/>
    <mergeCell ref="Q399:V399"/>
    <mergeCell ref="W399:AB399"/>
    <mergeCell ref="AC399:AH399"/>
    <mergeCell ref="AW399:BB399"/>
    <mergeCell ref="BD399:BI399"/>
    <mergeCell ref="BK399:BP399"/>
    <mergeCell ref="Q398:V398"/>
    <mergeCell ref="W398:AB398"/>
    <mergeCell ref="AC398:AH398"/>
    <mergeCell ref="AW398:BB398"/>
    <mergeCell ref="BD398:BI398"/>
    <mergeCell ref="BK398:BP398"/>
    <mergeCell ref="Q397:V397"/>
    <mergeCell ref="W397:AB397"/>
    <mergeCell ref="AC397:AH397"/>
    <mergeCell ref="AW397:BB397"/>
    <mergeCell ref="BD397:BI397"/>
    <mergeCell ref="BK397:BP397"/>
    <mergeCell ref="Q396:V396"/>
    <mergeCell ref="W396:AB396"/>
    <mergeCell ref="AC396:AH396"/>
    <mergeCell ref="AW396:BB396"/>
    <mergeCell ref="BD396:BI396"/>
    <mergeCell ref="BK396:BP396"/>
    <mergeCell ref="Q395:V395"/>
    <mergeCell ref="W395:AB395"/>
    <mergeCell ref="AC395:AH395"/>
    <mergeCell ref="AW395:BB395"/>
    <mergeCell ref="BD395:BI395"/>
    <mergeCell ref="BK395:BP395"/>
    <mergeCell ref="Q394:V394"/>
    <mergeCell ref="W394:AB394"/>
    <mergeCell ref="AC394:AH394"/>
    <mergeCell ref="AW394:BB394"/>
    <mergeCell ref="BD394:BI394"/>
    <mergeCell ref="BK394:BP394"/>
    <mergeCell ref="Q392:V392"/>
    <mergeCell ref="W392:AB392"/>
    <mergeCell ref="AC392:AH392"/>
    <mergeCell ref="AW392:BB392"/>
    <mergeCell ref="BD392:BI392"/>
    <mergeCell ref="BK392:BP392"/>
    <mergeCell ref="Q391:V391"/>
    <mergeCell ref="W391:AB391"/>
    <mergeCell ref="AC391:AH391"/>
    <mergeCell ref="AW391:BB391"/>
    <mergeCell ref="BD391:BI391"/>
    <mergeCell ref="BK391:BP391"/>
    <mergeCell ref="Q390:V390"/>
    <mergeCell ref="W390:AB390"/>
    <mergeCell ref="AC390:AH390"/>
    <mergeCell ref="AW390:BB390"/>
    <mergeCell ref="BD390:BI390"/>
    <mergeCell ref="BK390:BP390"/>
    <mergeCell ref="Q389:V389"/>
    <mergeCell ref="W389:AB389"/>
    <mergeCell ref="AC389:AH389"/>
    <mergeCell ref="AW389:BB389"/>
    <mergeCell ref="BD389:BI389"/>
    <mergeCell ref="BK389:BP389"/>
    <mergeCell ref="Q388:V388"/>
    <mergeCell ref="W388:AB388"/>
    <mergeCell ref="AC388:AH388"/>
    <mergeCell ref="AW388:BB388"/>
    <mergeCell ref="BD388:BI388"/>
    <mergeCell ref="BK388:BP388"/>
    <mergeCell ref="Q387:V387"/>
    <mergeCell ref="W387:AB387"/>
    <mergeCell ref="AC387:AH387"/>
    <mergeCell ref="AW387:BB387"/>
    <mergeCell ref="BD387:BI387"/>
    <mergeCell ref="BK387:BP387"/>
    <mergeCell ref="Q386:V386"/>
    <mergeCell ref="W386:AB386"/>
    <mergeCell ref="AC386:AH386"/>
    <mergeCell ref="AW386:BB386"/>
    <mergeCell ref="BD386:BI386"/>
    <mergeCell ref="BK386:BP386"/>
    <mergeCell ref="BD382:BI383"/>
    <mergeCell ref="BK382:BP383"/>
    <mergeCell ref="Q385:V385"/>
    <mergeCell ref="W385:AB385"/>
    <mergeCell ref="AC385:AH385"/>
    <mergeCell ref="AW385:BB385"/>
    <mergeCell ref="BD385:BI385"/>
    <mergeCell ref="BK385:BP385"/>
    <mergeCell ref="AC378:AH378"/>
    <mergeCell ref="BK378:BP378"/>
    <mergeCell ref="AC379:AH379"/>
    <mergeCell ref="BK379:BP379"/>
    <mergeCell ref="C382:E383"/>
    <mergeCell ref="Q382:V383"/>
    <mergeCell ref="W382:AB383"/>
    <mergeCell ref="AC382:AH383"/>
    <mergeCell ref="AK382:AM383"/>
    <mergeCell ref="AW382:BB383"/>
    <mergeCell ref="AC375:AH375"/>
    <mergeCell ref="BK375:BP375"/>
    <mergeCell ref="AC376:AH376"/>
    <mergeCell ref="BK376:BP376"/>
    <mergeCell ref="AC377:AH377"/>
    <mergeCell ref="BK377:BP377"/>
    <mergeCell ref="BK372:BP372"/>
    <mergeCell ref="K373:P373"/>
    <mergeCell ref="Q373:V373"/>
    <mergeCell ref="W373:AB373"/>
    <mergeCell ref="AC373:AH373"/>
    <mergeCell ref="AW373:BB373"/>
    <mergeCell ref="BD373:BI373"/>
    <mergeCell ref="BK373:BP373"/>
    <mergeCell ref="K372:P372"/>
    <mergeCell ref="Q372:V372"/>
    <mergeCell ref="W372:AB372"/>
    <mergeCell ref="AC372:AH372"/>
    <mergeCell ref="AW372:BB372"/>
    <mergeCell ref="BD372:BI372"/>
    <mergeCell ref="BK369:BP369"/>
    <mergeCell ref="K370:P370"/>
    <mergeCell ref="Q370:V370"/>
    <mergeCell ref="W370:AB370"/>
    <mergeCell ref="AC370:AH370"/>
    <mergeCell ref="AW370:BB370"/>
    <mergeCell ref="BD370:BI370"/>
    <mergeCell ref="BK370:BP370"/>
    <mergeCell ref="K369:P369"/>
    <mergeCell ref="Q369:V369"/>
    <mergeCell ref="W369:AB369"/>
    <mergeCell ref="AC369:AH369"/>
    <mergeCell ref="AW369:BB369"/>
    <mergeCell ref="BD369:BI369"/>
    <mergeCell ref="BK367:BP367"/>
    <mergeCell ref="K368:P368"/>
    <mergeCell ref="Q368:V368"/>
    <mergeCell ref="W368:AB368"/>
    <mergeCell ref="AC368:AH368"/>
    <mergeCell ref="AW368:BB368"/>
    <mergeCell ref="BD368:BI368"/>
    <mergeCell ref="BK368:BP368"/>
    <mergeCell ref="K367:P367"/>
    <mergeCell ref="Q367:V367"/>
    <mergeCell ref="W367:AB367"/>
    <mergeCell ref="AC367:AH367"/>
    <mergeCell ref="AW367:BB367"/>
    <mergeCell ref="BD367:BI367"/>
    <mergeCell ref="BK365:BP365"/>
    <mergeCell ref="K366:P366"/>
    <mergeCell ref="Q366:V366"/>
    <mergeCell ref="W366:AB366"/>
    <mergeCell ref="AC366:AH366"/>
    <mergeCell ref="AW366:BB366"/>
    <mergeCell ref="BD366:BI366"/>
    <mergeCell ref="BK366:BP366"/>
    <mergeCell ref="K365:P365"/>
    <mergeCell ref="Q365:V365"/>
    <mergeCell ref="W365:AB365"/>
    <mergeCell ref="AC365:AH365"/>
    <mergeCell ref="AW365:BB365"/>
    <mergeCell ref="BD365:BI365"/>
    <mergeCell ref="BK363:BP363"/>
    <mergeCell ref="K364:P364"/>
    <mergeCell ref="Q364:V364"/>
    <mergeCell ref="W364:AB364"/>
    <mergeCell ref="AC364:AH364"/>
    <mergeCell ref="AW364:BB364"/>
    <mergeCell ref="BD364:BI364"/>
    <mergeCell ref="BK364:BP364"/>
    <mergeCell ref="K363:P363"/>
    <mergeCell ref="Q363:V363"/>
    <mergeCell ref="W363:AB363"/>
    <mergeCell ref="AC363:AH363"/>
    <mergeCell ref="AW363:BB363"/>
    <mergeCell ref="BD363:BI363"/>
    <mergeCell ref="BK360:BP360"/>
    <mergeCell ref="K361:P361"/>
    <mergeCell ref="Q361:V361"/>
    <mergeCell ref="W361:AB361"/>
    <mergeCell ref="AC361:AH361"/>
    <mergeCell ref="AW361:BB361"/>
    <mergeCell ref="BD361:BI361"/>
    <mergeCell ref="BK361:BP361"/>
    <mergeCell ref="K360:P360"/>
    <mergeCell ref="Q360:V360"/>
    <mergeCell ref="W360:AB360"/>
    <mergeCell ref="AC360:AH360"/>
    <mergeCell ref="AW360:BB360"/>
    <mergeCell ref="BD360:BI360"/>
    <mergeCell ref="BK358:BP358"/>
    <mergeCell ref="K359:P359"/>
    <mergeCell ref="Q359:V359"/>
    <mergeCell ref="W359:AB359"/>
    <mergeCell ref="AC359:AH359"/>
    <mergeCell ref="AW359:BB359"/>
    <mergeCell ref="BD359:BI359"/>
    <mergeCell ref="BK359:BP359"/>
    <mergeCell ref="K358:P358"/>
    <mergeCell ref="Q358:V358"/>
    <mergeCell ref="W358:AB358"/>
    <mergeCell ref="AC358:AH358"/>
    <mergeCell ref="AW358:BB358"/>
    <mergeCell ref="BD358:BI358"/>
    <mergeCell ref="BK356:BP356"/>
    <mergeCell ref="K357:P357"/>
    <mergeCell ref="Q357:V357"/>
    <mergeCell ref="W357:AB357"/>
    <mergeCell ref="AC357:AH357"/>
    <mergeCell ref="AW357:BB357"/>
    <mergeCell ref="BD357:BI357"/>
    <mergeCell ref="BK357:BP357"/>
    <mergeCell ref="K356:P356"/>
    <mergeCell ref="Q356:V356"/>
    <mergeCell ref="W356:AB356"/>
    <mergeCell ref="AC356:AH356"/>
    <mergeCell ref="AW356:BB356"/>
    <mergeCell ref="BD356:BI356"/>
    <mergeCell ref="BK354:BP354"/>
    <mergeCell ref="K355:P355"/>
    <mergeCell ref="Q355:V355"/>
    <mergeCell ref="W355:AB355"/>
    <mergeCell ref="AC355:AH355"/>
    <mergeCell ref="AW355:BB355"/>
    <mergeCell ref="BD355:BI355"/>
    <mergeCell ref="BK355:BP355"/>
    <mergeCell ref="AK351:AM352"/>
    <mergeCell ref="AW351:BB352"/>
    <mergeCell ref="BD351:BI352"/>
    <mergeCell ref="BK351:BP352"/>
    <mergeCell ref="K354:P354"/>
    <mergeCell ref="Q354:V354"/>
    <mergeCell ref="W354:AB354"/>
    <mergeCell ref="AC354:AH354"/>
    <mergeCell ref="AW354:BB354"/>
    <mergeCell ref="BD354:BI354"/>
    <mergeCell ref="C347:G347"/>
    <mergeCell ref="J347:O347"/>
    <mergeCell ref="R347:U347"/>
    <mergeCell ref="W347:Z347"/>
    <mergeCell ref="AC347:AH347"/>
    <mergeCell ref="C351:E352"/>
    <mergeCell ref="K351:P352"/>
    <mergeCell ref="Q351:V352"/>
    <mergeCell ref="W351:AB352"/>
    <mergeCell ref="AC351:AH352"/>
    <mergeCell ref="C345:G345"/>
    <mergeCell ref="J345:O345"/>
    <mergeCell ref="P345:U345"/>
    <mergeCell ref="V345:Z345"/>
    <mergeCell ref="AA345:AH345"/>
    <mergeCell ref="C346:G346"/>
    <mergeCell ref="J346:O346"/>
    <mergeCell ref="R346:U346"/>
    <mergeCell ref="W346:Z346"/>
    <mergeCell ref="AC346:AH346"/>
    <mergeCell ref="AA341:AH341"/>
    <mergeCell ref="C342:G342"/>
    <mergeCell ref="C343:G343"/>
    <mergeCell ref="AA343:AH343"/>
    <mergeCell ref="C344:G344"/>
    <mergeCell ref="J344:O344"/>
    <mergeCell ref="R344:U344"/>
    <mergeCell ref="W344:Z344"/>
    <mergeCell ref="AC344:AH344"/>
    <mergeCell ref="C340:G340"/>
    <mergeCell ref="J340:O340"/>
    <mergeCell ref="P340:U340"/>
    <mergeCell ref="V340:Z340"/>
    <mergeCell ref="C341:G341"/>
    <mergeCell ref="J341:O341"/>
    <mergeCell ref="P341:U341"/>
    <mergeCell ref="V341:Z341"/>
    <mergeCell ref="C338:G338"/>
    <mergeCell ref="J338:O338"/>
    <mergeCell ref="P338:U338"/>
    <mergeCell ref="AA338:AH338"/>
    <mergeCell ref="C339:G339"/>
    <mergeCell ref="J339:O339"/>
    <mergeCell ref="P339:U339"/>
    <mergeCell ref="W339:Z339"/>
    <mergeCell ref="AA339:AH339"/>
    <mergeCell ref="C336:G336"/>
    <mergeCell ref="J336:O336"/>
    <mergeCell ref="AA336:AH336"/>
    <mergeCell ref="C337:G337"/>
    <mergeCell ref="J337:O337"/>
    <mergeCell ref="Q337:U337"/>
    <mergeCell ref="W337:Z337"/>
    <mergeCell ref="AA337:AH337"/>
    <mergeCell ref="C334:G334"/>
    <mergeCell ref="J334:O334"/>
    <mergeCell ref="P334:U334"/>
    <mergeCell ref="AA334:AH334"/>
    <mergeCell ref="C335:G335"/>
    <mergeCell ref="J335:O335"/>
    <mergeCell ref="P335:U335"/>
    <mergeCell ref="AA335:AH335"/>
    <mergeCell ref="AB332:AE332"/>
    <mergeCell ref="C333:G333"/>
    <mergeCell ref="J333:O333"/>
    <mergeCell ref="Q333:T333"/>
    <mergeCell ref="W333:Z333"/>
    <mergeCell ref="AA333:AH333"/>
    <mergeCell ref="J331:O331"/>
    <mergeCell ref="Q331:U331"/>
    <mergeCell ref="W331:Z331"/>
    <mergeCell ref="J332:O332"/>
    <mergeCell ref="Q332:T332"/>
    <mergeCell ref="W332:Z332"/>
    <mergeCell ref="V323:AA323"/>
    <mergeCell ref="AC323:AH323"/>
    <mergeCell ref="BD323:BI323"/>
    <mergeCell ref="BK323:BP323"/>
    <mergeCell ref="V324:AA324"/>
    <mergeCell ref="AC324:AH324"/>
    <mergeCell ref="BD324:BI324"/>
    <mergeCell ref="BK324:BP324"/>
    <mergeCell ref="V321:AA321"/>
    <mergeCell ref="AC321:AH321"/>
    <mergeCell ref="BD321:BI321"/>
    <mergeCell ref="BK321:BP321"/>
    <mergeCell ref="V322:AA322"/>
    <mergeCell ref="AC322:AH322"/>
    <mergeCell ref="BD322:BI322"/>
    <mergeCell ref="BK322:BP322"/>
    <mergeCell ref="V319:AA319"/>
    <mergeCell ref="AC319:AH319"/>
    <mergeCell ref="BD319:BI319"/>
    <mergeCell ref="BK319:BP319"/>
    <mergeCell ref="V320:AA320"/>
    <mergeCell ref="AC320:AH320"/>
    <mergeCell ref="BD320:BI320"/>
    <mergeCell ref="BK320:BP320"/>
    <mergeCell ref="V314:AA314"/>
    <mergeCell ref="AC314:AH314"/>
    <mergeCell ref="BD314:BI314"/>
    <mergeCell ref="BK314:BP314"/>
    <mergeCell ref="V318:AA318"/>
    <mergeCell ref="AC318:AH318"/>
    <mergeCell ref="BD318:BI318"/>
    <mergeCell ref="BK318:BP318"/>
    <mergeCell ref="V311:AA311"/>
    <mergeCell ref="AC311:AH311"/>
    <mergeCell ref="BD311:BI311"/>
    <mergeCell ref="BK311:BP311"/>
    <mergeCell ref="V312:AA312"/>
    <mergeCell ref="AC312:AH312"/>
    <mergeCell ref="BD312:BI312"/>
    <mergeCell ref="BK312:BP312"/>
    <mergeCell ref="V307:AA307"/>
    <mergeCell ref="AC307:AH307"/>
    <mergeCell ref="BD307:BI307"/>
    <mergeCell ref="BK307:BP307"/>
    <mergeCell ref="V310:AA310"/>
    <mergeCell ref="AC310:AH310"/>
    <mergeCell ref="BD310:BI310"/>
    <mergeCell ref="BK310:BP310"/>
    <mergeCell ref="V304:AA304"/>
    <mergeCell ref="AC304:AH304"/>
    <mergeCell ref="BD304:BI304"/>
    <mergeCell ref="BK304:BP304"/>
    <mergeCell ref="V305:AA305"/>
    <mergeCell ref="AC305:AH305"/>
    <mergeCell ref="BD305:BI305"/>
    <mergeCell ref="BK305:BP305"/>
    <mergeCell ref="C300:AH300"/>
    <mergeCell ref="AK300:BP300"/>
    <mergeCell ref="V303:AA303"/>
    <mergeCell ref="AC303:AH303"/>
    <mergeCell ref="BD303:BI303"/>
    <mergeCell ref="BK303:BP303"/>
    <mergeCell ref="V296:AA296"/>
    <mergeCell ref="AC296:AH296"/>
    <mergeCell ref="BD296:BI296"/>
    <mergeCell ref="BK296:BP296"/>
    <mergeCell ref="V298:AA298"/>
    <mergeCell ref="AC298:AH298"/>
    <mergeCell ref="BD298:BI298"/>
    <mergeCell ref="BK298:BP298"/>
    <mergeCell ref="V294:AA294"/>
    <mergeCell ref="AC294:AH294"/>
    <mergeCell ref="BD294:BI294"/>
    <mergeCell ref="BK294:BP294"/>
    <mergeCell ref="V295:AA295"/>
    <mergeCell ref="AC295:AH295"/>
    <mergeCell ref="BD295:BI295"/>
    <mergeCell ref="BK295:BP295"/>
    <mergeCell ref="V292:AA292"/>
    <mergeCell ref="AC292:AH292"/>
    <mergeCell ref="BD292:BI292"/>
    <mergeCell ref="BK292:BP292"/>
    <mergeCell ref="V293:AA293"/>
    <mergeCell ref="AC293:AH293"/>
    <mergeCell ref="BD293:BI293"/>
    <mergeCell ref="BK293:BP293"/>
    <mergeCell ref="V290:AA290"/>
    <mergeCell ref="AC290:AH290"/>
    <mergeCell ref="BD290:BI290"/>
    <mergeCell ref="BK290:BP290"/>
    <mergeCell ref="V291:AA291"/>
    <mergeCell ref="AC291:AH291"/>
    <mergeCell ref="BD291:BI291"/>
    <mergeCell ref="BK291:BP291"/>
    <mergeCell ref="V288:AA288"/>
    <mergeCell ref="AC288:AH288"/>
    <mergeCell ref="BD288:BI288"/>
    <mergeCell ref="BK288:BP288"/>
    <mergeCell ref="V289:AA289"/>
    <mergeCell ref="AC289:AH289"/>
    <mergeCell ref="BD289:BI289"/>
    <mergeCell ref="BK289:BP289"/>
    <mergeCell ref="AC283:AH283"/>
    <mergeCell ref="BK283:BP283"/>
    <mergeCell ref="AC284:AH284"/>
    <mergeCell ref="BK284:BP284"/>
    <mergeCell ref="AC285:AH285"/>
    <mergeCell ref="BK285:BP285"/>
    <mergeCell ref="V278:AA278"/>
    <mergeCell ref="AC278:AH278"/>
    <mergeCell ref="BD278:BI278"/>
    <mergeCell ref="BK278:BP278"/>
    <mergeCell ref="V280:AA280"/>
    <mergeCell ref="AC280:AH280"/>
    <mergeCell ref="BD280:BI280"/>
    <mergeCell ref="BK280:BP280"/>
    <mergeCell ref="V276:AA276"/>
    <mergeCell ref="AC276:AH276"/>
    <mergeCell ref="BD276:BI276"/>
    <mergeCell ref="BK276:BP276"/>
    <mergeCell ref="V277:AA277"/>
    <mergeCell ref="AC277:AH277"/>
    <mergeCell ref="BD277:BI277"/>
    <mergeCell ref="BK277:BP277"/>
    <mergeCell ref="V272:AA272"/>
    <mergeCell ref="AC272:AH272"/>
    <mergeCell ref="BD272:BI272"/>
    <mergeCell ref="BK272:BP272"/>
    <mergeCell ref="V275:AA275"/>
    <mergeCell ref="AC275:AH275"/>
    <mergeCell ref="BD275:BI275"/>
    <mergeCell ref="BK275:BP275"/>
    <mergeCell ref="V269:AA269"/>
    <mergeCell ref="AC269:AH269"/>
    <mergeCell ref="V270:AA270"/>
    <mergeCell ref="AC270:AH270"/>
    <mergeCell ref="V271:AA271"/>
    <mergeCell ref="AC271:AH271"/>
    <mergeCell ref="V266:AA266"/>
    <mergeCell ref="AC266:AH266"/>
    <mergeCell ref="V267:AA267"/>
    <mergeCell ref="AC267:AH267"/>
    <mergeCell ref="V268:AA268"/>
    <mergeCell ref="AC268:AH268"/>
    <mergeCell ref="V264:AA264"/>
    <mergeCell ref="AC264:AH264"/>
    <mergeCell ref="BD264:BI264"/>
    <mergeCell ref="BK264:BP264"/>
    <mergeCell ref="V265:AA265"/>
    <mergeCell ref="AC265:AH265"/>
    <mergeCell ref="V262:AA262"/>
    <mergeCell ref="AC262:AH262"/>
    <mergeCell ref="BD262:BI262"/>
    <mergeCell ref="BK262:BP262"/>
    <mergeCell ref="V263:AA263"/>
    <mergeCell ref="AC263:AH263"/>
    <mergeCell ref="BD263:BI263"/>
    <mergeCell ref="BK263:BP263"/>
    <mergeCell ref="V260:AA260"/>
    <mergeCell ref="AC260:AH260"/>
    <mergeCell ref="BD260:BI260"/>
    <mergeCell ref="BK260:BP260"/>
    <mergeCell ref="V261:AA261"/>
    <mergeCell ref="AC261:AH261"/>
    <mergeCell ref="BD261:BI261"/>
    <mergeCell ref="BK261:BP261"/>
    <mergeCell ref="V254:AA254"/>
    <mergeCell ref="AC254:AH254"/>
    <mergeCell ref="BD254:BI254"/>
    <mergeCell ref="BK254:BP254"/>
    <mergeCell ref="V255:AA255"/>
    <mergeCell ref="AC255:AH255"/>
    <mergeCell ref="BD255:BI255"/>
    <mergeCell ref="BK255:BP255"/>
    <mergeCell ref="V251:AA251"/>
    <mergeCell ref="AC251:AH251"/>
    <mergeCell ref="BD251:BI251"/>
    <mergeCell ref="BK251:BP251"/>
    <mergeCell ref="V253:AA253"/>
    <mergeCell ref="AC253:AH253"/>
    <mergeCell ref="BD253:BI253"/>
    <mergeCell ref="BK253:BP253"/>
    <mergeCell ref="V248:AA248"/>
    <mergeCell ref="AC248:AH248"/>
    <mergeCell ref="BD248:BI248"/>
    <mergeCell ref="BK248:BP248"/>
    <mergeCell ref="V249:AA249"/>
    <mergeCell ref="AC249:AH249"/>
    <mergeCell ref="BD249:BI249"/>
    <mergeCell ref="BK249:BP249"/>
    <mergeCell ref="V246:AA246"/>
    <mergeCell ref="AC246:AH246"/>
    <mergeCell ref="BD246:BI246"/>
    <mergeCell ref="BK246:BP246"/>
    <mergeCell ref="V247:AA247"/>
    <mergeCell ref="AC247:AH247"/>
    <mergeCell ref="BD247:BI247"/>
    <mergeCell ref="BK247:BP247"/>
    <mergeCell ref="C240:AH240"/>
    <mergeCell ref="V244:AA244"/>
    <mergeCell ref="AC244:AH244"/>
    <mergeCell ref="BD244:BI244"/>
    <mergeCell ref="BK244:BP244"/>
    <mergeCell ref="V245:AA245"/>
    <mergeCell ref="AC245:AH245"/>
    <mergeCell ref="BD245:BI245"/>
    <mergeCell ref="BK245:BP245"/>
    <mergeCell ref="V236:AA236"/>
    <mergeCell ref="AC236:AH236"/>
    <mergeCell ref="BD236:BI236"/>
    <mergeCell ref="BK236:BP236"/>
    <mergeCell ref="V238:AA238"/>
    <mergeCell ref="AC238:AH238"/>
    <mergeCell ref="BD238:BI238"/>
    <mergeCell ref="BK238:BP238"/>
    <mergeCell ref="BD233:BI233"/>
    <mergeCell ref="BK233:BP233"/>
    <mergeCell ref="V234:AA234"/>
    <mergeCell ref="AC234:AH234"/>
    <mergeCell ref="U235:AA235"/>
    <mergeCell ref="AC235:AH235"/>
    <mergeCell ref="V231:AA231"/>
    <mergeCell ref="AC231:AH231"/>
    <mergeCell ref="V232:AA232"/>
    <mergeCell ref="AC232:AH232"/>
    <mergeCell ref="V233:AA233"/>
    <mergeCell ref="AC233:AH233"/>
    <mergeCell ref="BD229:BI229"/>
    <mergeCell ref="BK229:BP229"/>
    <mergeCell ref="V230:AA230"/>
    <mergeCell ref="AC230:AH230"/>
    <mergeCell ref="BD230:BI230"/>
    <mergeCell ref="BK230:BP230"/>
    <mergeCell ref="N227:P227"/>
    <mergeCell ref="Q227:W227"/>
    <mergeCell ref="X227:AB227"/>
    <mergeCell ref="AC227:AH227"/>
    <mergeCell ref="V229:AA229"/>
    <mergeCell ref="AC229:AH229"/>
    <mergeCell ref="N225:P225"/>
    <mergeCell ref="Q225:W225"/>
    <mergeCell ref="X225:AB225"/>
    <mergeCell ref="AC225:AH225"/>
    <mergeCell ref="N226:P226"/>
    <mergeCell ref="Q226:W226"/>
    <mergeCell ref="X226:AB226"/>
    <mergeCell ref="AC226:AH226"/>
    <mergeCell ref="C215:AH215"/>
    <mergeCell ref="N223:P223"/>
    <mergeCell ref="Q223:W223"/>
    <mergeCell ref="X223:AB223"/>
    <mergeCell ref="AC223:AH223"/>
    <mergeCell ref="N224:P224"/>
    <mergeCell ref="Q224:W224"/>
    <mergeCell ref="X224:AB224"/>
    <mergeCell ref="AC224:AH224"/>
    <mergeCell ref="V212:AA212"/>
    <mergeCell ref="AC212:AH212"/>
    <mergeCell ref="V213:AA213"/>
    <mergeCell ref="AC213:AH213"/>
    <mergeCell ref="BD213:BI213"/>
    <mergeCell ref="BK213:BP213"/>
    <mergeCell ref="V210:AA210"/>
    <mergeCell ref="AC210:AH210"/>
    <mergeCell ref="BD210:BI210"/>
    <mergeCell ref="BK210:BP210"/>
    <mergeCell ref="V211:AA211"/>
    <mergeCell ref="AC211:AH211"/>
    <mergeCell ref="BD211:BI211"/>
    <mergeCell ref="BK211:BP211"/>
    <mergeCell ref="V208:AA208"/>
    <mergeCell ref="AC208:AH208"/>
    <mergeCell ref="BD208:BI208"/>
    <mergeCell ref="BK208:BP208"/>
    <mergeCell ref="V209:AA209"/>
    <mergeCell ref="AC209:AH209"/>
    <mergeCell ref="BD209:BI209"/>
    <mergeCell ref="BK209:BP209"/>
    <mergeCell ref="BR205:BS205"/>
    <mergeCell ref="V206:AA206"/>
    <mergeCell ref="AC206:AH206"/>
    <mergeCell ref="BD206:BI206"/>
    <mergeCell ref="BK206:BP206"/>
    <mergeCell ref="V207:AA207"/>
    <mergeCell ref="AC207:AH207"/>
    <mergeCell ref="BD207:BI207"/>
    <mergeCell ref="BK207:BP207"/>
    <mergeCell ref="C194:AH194"/>
    <mergeCell ref="AK194:BP194"/>
    <mergeCell ref="V205:AA205"/>
    <mergeCell ref="AC205:AH205"/>
    <mergeCell ref="BD205:BI205"/>
    <mergeCell ref="BK205:BP205"/>
    <mergeCell ref="C188:AH188"/>
    <mergeCell ref="AK188:BP188"/>
    <mergeCell ref="C189:AH189"/>
    <mergeCell ref="AK189:BP189"/>
    <mergeCell ref="C191:AH191"/>
    <mergeCell ref="AK191:BP191"/>
    <mergeCell ref="C180:AH180"/>
    <mergeCell ref="AK180:BP180"/>
    <mergeCell ref="C183:AH183"/>
    <mergeCell ref="AK183:BP183"/>
    <mergeCell ref="C184:AH184"/>
    <mergeCell ref="AK184:BP184"/>
    <mergeCell ref="D177:AH177"/>
    <mergeCell ref="AL177:BP177"/>
    <mergeCell ref="D178:AH178"/>
    <mergeCell ref="AL178:BP178"/>
    <mergeCell ref="D179:AH179"/>
    <mergeCell ref="AL179:BP179"/>
    <mergeCell ref="C170:AH170"/>
    <mergeCell ref="AK170:BP170"/>
    <mergeCell ref="C174:AH174"/>
    <mergeCell ref="AK174:BP174"/>
    <mergeCell ref="D176:AH176"/>
    <mergeCell ref="AL176:BP176"/>
    <mergeCell ref="C166:AH166"/>
    <mergeCell ref="AK166:BP166"/>
    <mergeCell ref="C167:AH167"/>
    <mergeCell ref="AK167:BP167"/>
    <mergeCell ref="C168:AH168"/>
    <mergeCell ref="C169:AH169"/>
    <mergeCell ref="AK169:BP169"/>
    <mergeCell ref="C163:AH163"/>
    <mergeCell ref="AK163:BP163"/>
    <mergeCell ref="C164:AH164"/>
    <mergeCell ref="AK164:BP164"/>
    <mergeCell ref="C165:AH165"/>
    <mergeCell ref="AK165:BP165"/>
    <mergeCell ref="C158:AH158"/>
    <mergeCell ref="AK158:BP158"/>
    <mergeCell ref="C159:AH159"/>
    <mergeCell ref="AK159:BP159"/>
    <mergeCell ref="C162:AH162"/>
    <mergeCell ref="AK162:BP162"/>
    <mergeCell ref="C151:AH151"/>
    <mergeCell ref="AK151:BP151"/>
    <mergeCell ref="C154:AH154"/>
    <mergeCell ref="AK154:BP154"/>
    <mergeCell ref="C157:AH157"/>
    <mergeCell ref="AK157:BP157"/>
    <mergeCell ref="D148:AH148"/>
    <mergeCell ref="AL148:BP148"/>
    <mergeCell ref="D149:AH149"/>
    <mergeCell ref="AL149:BP149"/>
    <mergeCell ref="D150:AH150"/>
    <mergeCell ref="AL150:BP150"/>
    <mergeCell ref="C144:AH144"/>
    <mergeCell ref="AK144:BP144"/>
    <mergeCell ref="D146:AH146"/>
    <mergeCell ref="AL146:BP146"/>
    <mergeCell ref="D147:AH147"/>
    <mergeCell ref="AL147:BP147"/>
    <mergeCell ref="C139:AH139"/>
    <mergeCell ref="AK139:BP139"/>
    <mergeCell ref="C140:AH140"/>
    <mergeCell ref="AK140:BP140"/>
    <mergeCell ref="C143:AH143"/>
    <mergeCell ref="AK143:BP143"/>
    <mergeCell ref="D133:AH133"/>
    <mergeCell ref="AL133:BP133"/>
    <mergeCell ref="C135:AH135"/>
    <mergeCell ref="AK135:BP135"/>
    <mergeCell ref="C138:AH138"/>
    <mergeCell ref="AK138:BP138"/>
    <mergeCell ref="C129:AH129"/>
    <mergeCell ref="AK129:BP129"/>
    <mergeCell ref="D131:AH131"/>
    <mergeCell ref="AL131:BP131"/>
    <mergeCell ref="D132:AH132"/>
    <mergeCell ref="AL132:BP132"/>
    <mergeCell ref="C125:AH125"/>
    <mergeCell ref="AK125:BP125"/>
    <mergeCell ref="D127:AH127"/>
    <mergeCell ref="AL127:BP127"/>
    <mergeCell ref="D128:AH128"/>
    <mergeCell ref="AL128:BP128"/>
    <mergeCell ref="C122:AH122"/>
    <mergeCell ref="AK122:BP122"/>
    <mergeCell ref="C123:AH123"/>
    <mergeCell ref="AK123:BP123"/>
    <mergeCell ref="C124:AH124"/>
    <mergeCell ref="AK124:BP124"/>
    <mergeCell ref="C114:AH114"/>
    <mergeCell ref="AK114:BP114"/>
    <mergeCell ref="C115:AH115"/>
    <mergeCell ref="AK115:BP115"/>
    <mergeCell ref="C116:AH116"/>
    <mergeCell ref="C119:AH119"/>
    <mergeCell ref="AK119:BP119"/>
    <mergeCell ref="C109:AH109"/>
    <mergeCell ref="AK109:BP109"/>
    <mergeCell ref="C110:AH110"/>
    <mergeCell ref="AK110:BP110"/>
    <mergeCell ref="C113:AH113"/>
    <mergeCell ref="AK113:BP113"/>
    <mergeCell ref="C97:AH97"/>
    <mergeCell ref="AK97:BP97"/>
    <mergeCell ref="C98:AH98"/>
    <mergeCell ref="AK98:BP98"/>
    <mergeCell ref="C106:AH106"/>
    <mergeCell ref="AK106:BP106"/>
    <mergeCell ref="C92:AH92"/>
    <mergeCell ref="AK92:BP92"/>
    <mergeCell ref="C93:AH93"/>
    <mergeCell ref="AK93:BP93"/>
    <mergeCell ref="C96:AH96"/>
    <mergeCell ref="AK96:BP96"/>
    <mergeCell ref="C87:AH87"/>
    <mergeCell ref="AK87:BP87"/>
    <mergeCell ref="C90:AH90"/>
    <mergeCell ref="AK90:BP90"/>
    <mergeCell ref="C91:AH91"/>
    <mergeCell ref="AK91:BP91"/>
    <mergeCell ref="C82:AH82"/>
    <mergeCell ref="AK82:BP82"/>
    <mergeCell ref="C83:AH83"/>
    <mergeCell ref="AK83:BP83"/>
    <mergeCell ref="C86:AH86"/>
    <mergeCell ref="AK86:BP86"/>
    <mergeCell ref="C65:AH65"/>
    <mergeCell ref="C73:AH73"/>
    <mergeCell ref="AK73:BP73"/>
    <mergeCell ref="C76:AH76"/>
    <mergeCell ref="AK76:BP76"/>
    <mergeCell ref="C79:AH79"/>
    <mergeCell ref="AK79:BP79"/>
    <mergeCell ref="C53:AH53"/>
    <mergeCell ref="AK53:BP53"/>
    <mergeCell ref="C57:AH57"/>
    <mergeCell ref="AK57:BP57"/>
    <mergeCell ref="C62:AH62"/>
    <mergeCell ref="AK62:BP62"/>
    <mergeCell ref="D46:AH46"/>
    <mergeCell ref="AL46:BP46"/>
    <mergeCell ref="D47:AH47"/>
    <mergeCell ref="AL47:BP47"/>
    <mergeCell ref="C50:AH50"/>
    <mergeCell ref="AK50:BP50"/>
    <mergeCell ref="C43:AH43"/>
    <mergeCell ref="AK43:BP43"/>
    <mergeCell ref="D44:AH44"/>
    <mergeCell ref="AL44:BP44"/>
    <mergeCell ref="D45:AH45"/>
    <mergeCell ref="AL45:BP45"/>
    <mergeCell ref="D37:P37"/>
    <mergeCell ref="T37:AH37"/>
    <mergeCell ref="AL37:AX37"/>
    <mergeCell ref="BB37:BP37"/>
    <mergeCell ref="C40:AH40"/>
    <mergeCell ref="AK40:BP40"/>
    <mergeCell ref="D31:P31"/>
    <mergeCell ref="T31:AH31"/>
    <mergeCell ref="AL31:AX31"/>
    <mergeCell ref="BB31:BP31"/>
    <mergeCell ref="AK33:BP33"/>
    <mergeCell ref="D36:P36"/>
    <mergeCell ref="T36:AH36"/>
    <mergeCell ref="AL36:AX36"/>
    <mergeCell ref="BB36:BP36"/>
    <mergeCell ref="D25:P25"/>
    <mergeCell ref="T25:AH25"/>
    <mergeCell ref="AL25:AX25"/>
    <mergeCell ref="BB25:BP25"/>
    <mergeCell ref="AK27:BP27"/>
    <mergeCell ref="D30:P30"/>
    <mergeCell ref="T30:AH30"/>
    <mergeCell ref="AL30:AX30"/>
    <mergeCell ref="BB30:BP30"/>
    <mergeCell ref="D19:P19"/>
    <mergeCell ref="T19:AH19"/>
    <mergeCell ref="AL19:AX19"/>
    <mergeCell ref="BB19:BP19"/>
    <mergeCell ref="AK21:BP21"/>
    <mergeCell ref="D24:P24"/>
    <mergeCell ref="T24:AH24"/>
    <mergeCell ref="AL24:AX24"/>
    <mergeCell ref="BB24:BP24"/>
    <mergeCell ref="D17:P17"/>
    <mergeCell ref="T17:AH17"/>
    <mergeCell ref="AL17:AX17"/>
    <mergeCell ref="BB17:BP17"/>
    <mergeCell ref="D18:P18"/>
    <mergeCell ref="T18:AH18"/>
    <mergeCell ref="AL18:AX18"/>
    <mergeCell ref="BB18:BP18"/>
    <mergeCell ref="C10:AH10"/>
    <mergeCell ref="AK10:BP10"/>
    <mergeCell ref="C11:AH11"/>
    <mergeCell ref="AK11:BP11"/>
    <mergeCell ref="C12:AH12"/>
    <mergeCell ref="AK14:BP14"/>
    <mergeCell ref="A2:V2"/>
    <mergeCell ref="A3:L3"/>
    <mergeCell ref="A5:AH5"/>
    <mergeCell ref="AI5:BP5"/>
    <mergeCell ref="A6:AH6"/>
    <mergeCell ref="AI6:BP6"/>
  </mergeCells>
  <conditionalFormatting sqref="B678 D683 V606:AH607 C606:U608 P680:T684 E683:E684 AM683:AM684 V590:AH591 BK767 AL683 BD606:BP607 AO679:AO684 BD590:BQ591 AT679:BB679 E481:AH489 AK665:AL667 Z677:AH684 V677:Y678 F677:T677 BC677:BC684 BD677:BG678 AN677:BB677 D677:E678 V259:AH259 C590:U604 W531:AH531 AK531:BC531 BE531:IV531 AU589:BB589 AU675:BC675 Z675:AH675 M675:U675 D665:D667 AW467:BB476 AK659:AK664 AX680:BB684 AL677:AM678 K699:AH699 AK675:AK684 U777:AH777 C835:T835 V658:AH667 D676:AH676 B675:C676 AL676:BQ676 BR676:IV709 D698:G699 AK254:AK259 AK695:BP697 AJ714:BP714 B750:AH750 BD276:BQ287 AL479:BC480 BD542:BI546 BD549:BQ550 E655:U667 V276:AH287 AK590:AK591 AK606:AK607 B655:C667 AK655:AK656 AS699:BP699 AJ699 AL698:AO699 C830:AH834 AK830:BB835 AL829:BK829 AK828:BB828 B829:AC829 BQ852:IV852 AK725:IV725 AK490:BJ491 C476:M476 AW478:BC478 AK477:BB477 BK452:BQ453 BD478:BQ479 C464:L464 AN467:AV475 C452:E453 AK452:AM453 AW452:BB453 F452:L463 C481:D481 H478:M478 C479:U480 C484:D484 C487:D487 AK481:AL481 AP478:AU478 AK484:AL484 AK487:AL487 O478:U478 V478:AH479 D482:D483 D485:D486 AL482:AL483 D488:D489 AL485:AL486 AM481:BJ489 BK481:BQ491 AL488:AL489 AK479 J497:AB511 H497 F507:H507 D498:I498 F508:G511 F499:G501 F502:H502 F503:G506 AD497:AH511 B490:AH492 AN508:AO511 AP497 AN507:AP507 AL498:AQ498 AN499:AO501 AN502:AP502 AN503:AO506 AR497:BJ511 BL497:BQ511 F495:G497 C493:AG494 AN495:AO497 V549:AH550 W551:AH551 V552:AH552 BE551:BP551 BD552:BP552 BQ551:BQ552 BD538:BQ540 W512:AH512 AK754:BQ754 BR754:IV755 AL590:BC604 AK593:AK604 BD593:BP604 BT675:IV675 U677:U684 B649:U654 AC690 C689:AB690 C691:AH697 AC689:AH689 BK690 BK689:BQ689 BK691:BP694 AK689:BJ694 M636:AH647 G679:G684 AK627:AK628 AK617:BC626 BD620:BQ628 AL655:BC658 AK882:AK883 BD554:BQ560 AM659:BC667 BD658:BP667 BQ353:BQ379 AK276:AK287 C286:U299 AK289:AK299 BD289:BP299 AM562:BQ568 BR538:IV568 V289:AH299 C609:C611 V609:AH618 AK609:AK616 AL606:BC616 B286:B300 C300:AH300 V309:AH309 B308:AH308 V304:AH307 V302:AH302 B301:AH301 AK302:BC307 AK308:BP308 BD309:BP309 AK300:BP301 BD302:BP302 BQ304:BQ309 BQ289:BQ302 BD304:BP307 B302:U307 C309:U310 BD311:BQ314 AK309:BC314 B531:U531 AC534:AH537 BR533:IV533 B533:F537 V534:AA537 V538:AH540 BD245:BQ259 BD534:BI537 B516:AH516 M533:M537 T534:T537 AL533:AN537 AU533:AU537 BB534:BB537 AK526:IV526 B521:AH521 AK521:IV521 B526:AH526 BK542:BP546 AK554:AK560 D655:D658 BT728:IV728 V651:AH656 V649:AH649 AK649:BC654 BD649:BP649 BD651:BQ656 L679:T679 B714:AH714 X719:X724 I719:J723 H724:W724 Y724:AH724 BF719:BF724 AQ719:AR723 AP724:BE724 BG724:BP724 C718 P717:U717 AK718 AX717:BC717 D723:D724 V858:AH870 B728:AH728 BH677:BQ684 C724 AL723:AL724 AK724 B725:AH725 AL844:BQ844 AK562:AL562 O875:T878 C800 AK846:AK852 AK845:BQ845 AK854:BP854 AC855 W856:AA856 P856:T857 J856 O855:O857 D856:I858 B859:I870 J859 J862 J865 J868 AW858:BB870 AX856:BB857 BD855:BK855 AW855:AW857 AK856:AR870 AK534:AK540 O858:T870 AC872 V872:V874 W873:AA874 AC873:AH874 P873:T874 J873 O872:O874 D873:I875 B876:I878 J876 V875:AH878 AW875:BB878 AX873:BB874 BD872:BK872 AW872:AW874 AK853:IV853 AK871:BP871 BQ659:BQ667 BD856:BQ870 BD873:BQ878 AB855:AB857 B853:AH854 B855:C858 AK855 AB872:AB874 B871:AH871 B872:C875 AK872 C882:C883 AK873:AR878 V855:V856 V857:AA857 AC856:AH857 BR728:BS738 C759:T759 B755:AC755 AK759:BB759 AK755:BK755 BR743:BS753 AL549:BC561 B549:U561 C562:D562 B562:B568 C566:C568 D563:D568 AK565:AK568 AL563:AL568 C844:AH845 BK839 D839:AB843 AC839 AL839:BJ843 AC840:AH843 AK840:AK843 BK840:BQ843 D254:D257 V245:AH257 B538:U547 AL538:BC547 BK534:IV537 V547:AH547 BD547:BQ547 AK542:AK547 AK549:AK552 B548:AH548 AK548:BQ548 BD609:BQ618 AK728:BQ728 BC830:BQ834 BH675:BQ675 M452:N465 AN452:AV465 BC452:BC465 BD456:BI465 F465:L465 BK456:BQ465 AW456:BB465 BR452:IV465 AN466:IV466 AK492:BQ494 AK750:BP750 V230:AA230 AK514:IV516 E562:T568 U562:AA562 U564:AA568 Q456:V476 O452:AG453 F466:N475 W456:AH466 W467:AB476 AC544:AH545 V542:AA546 K589:AD589 D239:AH239 C846:C852 B273:U285 V273:AH274 BQ931:IV934 BQ905:IV906 AC542:AH542 AL627:BC633 AK633 BD630:BQ633 V630:AH633 V620:AH628 V554:AH560 BQ691:BQ709 D514:AH514 T513 M513 C636:L639 B634:AH635 C641:L641 B801:AH802 BQ828 B828:T828 AK813:IV814 B813:AH814 BR229:IV240 V233:AA234 AK234:BQ238 AK229:BC233 BD230:BQ233 B229:U233 AL318:BC328 B234:T235 U234 AB230:AB235 H362 H353 J353:J360 C361:J361 J362:J369 F362:G369 C354:I354 AR371:AU371 AP353 AV353:AV371 AR355:AR360 AN371:AP371 AR362:AU369 AK354:AR354 F355:G360 F371:H371 AS353:AU360 AR353 AN355:AO360 H363:I363 F351:G353 AN351:AO353 AN362:AP362 AN364:AO369 AK363:AQ363 AK370:AU370 AK361:AU361 AW395:BB404 BJ351:BJ354 BC351:BC354 BK353:BP354 AW353:BB354 BD353:BI354 H412 C405:T405 J423:M428 J412:M419 F423:G428 C413:I413 AL420:AU420 C404:M404 AV423:AV430 AR430:AU430 AP412 V772:AA776 AK228:IV228 B228 D228:AH228 V261:AH263 BR259:BS263 BR318:BS321 AK686 D686:AH688 AL686:BQ688 B685:B699 AK685:BQ685 C836:AH837 AK836:BP837 B838:C843 AK838 B830:B837 BQ835:BQ838 BR828:IV837 B236:AB238 AC233:AH238 AC230:AH230 C420:M420 AB562:AB568 AC565:AH568 AC562:AH562 BK768:BQ777 AB768:AH776 V768:AA769 AK879:BQ881 C879:AH881 AK261:AK274 AL254:BC299 BD261:BQ274 C422:N422 C431:G431 BD319:BQ328 AK319:AK328 W413:W419 AC413:AC419 W421:W428 AC421:AC428 AD413:AE428 AC430:AC431 AW423:IV433 D432:G433 H431:I433 W430:W433 AF413:AH433 AC433 AD430:AE433 X413:AB433 C605:AH605 AK605:BP605 BQ593:BQ607 BR590:IV633 AK766 BK766:BQ766 B763:AH765 AK763:BQ765 BC766:BJ777 D206:AH214 V319:AH321">
    <cfRule type="expression" priority="76" dxfId="0" stopIfTrue="1">
      <formula>OR(VALUE($BV206)&lt;&gt;0,VALUE($BW206)&lt;&gt;0)</formula>
    </cfRule>
  </conditionalFormatting>
  <conditionalFormatting sqref="AV478 C478:G478 N478 AK478:AO478">
    <cfRule type="expression" priority="75" dxfId="52" stopIfTrue="1">
      <formula>OR(VALUE($Q478)&lt;&gt;0,VALUE($R478)&lt;&gt;0)</formula>
    </cfRule>
  </conditionalFormatting>
  <conditionalFormatting sqref="C508:C511 D504:E504 C507:D507 AD495 C497:D497 X495 R495 L495 D499:D502 C498:C506 D509:E509 AK508:AK511 AL499:AL502 AL509:AM509 AK498:AK506 AL504:AM504 AK507:AL507 BL495 AK497:AL497 BF495 AZ495 AT495 AC436 BK436 C439 AK439">
    <cfRule type="expression" priority="74" dxfId="52" stopIfTrue="1">
      <formula>OR(VALUE($R436)&lt;&gt;0,VALUE($S436)&lt;&gt;0)</formula>
    </cfRule>
  </conditionalFormatting>
  <conditionalFormatting sqref="AK608">
    <cfRule type="expression" priority="73" dxfId="0" stopIfTrue="1">
      <formula>OR(VALUE($BV1045)&lt;&gt;0,VALUE($BW1045)&lt;&gt;0)</formula>
    </cfRule>
  </conditionalFormatting>
  <conditionalFormatting sqref="Q670:Q673 C569:AG569 AE669:AE674 AH670:AH674 AV581:AV582 BC669:BC674 AY670:AY673 BE670:BF674 BM669:BM674 BH669:BH674 BK670:BL674 AL668:BQ668 AK569:BQ569 BR569:IV589 B669:C674 BR668:IV669 D668:AH668 AK668:AK674 AW529:AW530 BK529:BK530 U669:U674 W670:X674 Z669:Z674 AC670:AD674 BR518:IV518 C517:AG517 E518 K518 BD523:BD525 Q518 BQ519:IV520 AW524:AW525 B518:B520 AE518 C519:C520 I519:I520 BQ517:IV517 AK756 AL760:AT762 AL756:AT758 BK756:BQ762 AQ529:AQ530 AK517:BO517 BM528 V528:V530 BR523:IV523 C522:AG522 E523 K523 BQ524:IV525 Q523 AC519:AC520 B523:B525 AE523 C524:C525 I524:I525 AS518 BQ522:IV522 AQ519:AQ520 AY518 BH518:BH520 BM518 AK739:AK744 AK519:AK520 AK527:BO527 O519:O520 BR528:IV528 C527:AG527 E528 K528 AC524:AC525 Q528 B528:B530 AE528 C529:C530 I529:I530 AS523 AC529:AC530 BQ527:IV527 AK522:BO522 AY523 BM523 O529:O530 AK524:AK525 AQ524:AQ525 O524:O525 BQ529:IV530 C532:AG532 BQ532:IV532 AK532:BO532 M726:R726 S726:T727 BR726:IV727 B726:L727 V729:AA733 U726:AH726 AK753:AM753 AU726:AZ726 BA726:BB727 AK726:AT727 BK751:BP753 BD751:BI753 BC726:BQ726 AK747 AN751:AT753 AL751:AL752 V751:AA753 AK736 AK733 C733 B729:B733 D729:L733 BR739:BS742 AL729:AT733 BA729:BB733 S729:T733 AL734:BC738 B734:AA735 M740:AH741 BK729:BP738 AC751:AH753 BD729:BI738 BT729:IV753 D736:AA738 AK529:AK530 AU740:BP741 BQ729:BQ741 BR670:BS675 D760:L762 BT756:IV762 V756:AA762 B756:B762 D756:L758 C756 AC756:AH762 BD756:BI762 AM518 AM523 AM528 AS528 AY528 BD518:BD520 AW519:AW520 BK519:BK520 BK524:BK525 Z518:Z520 V518:V520 Z523:Z525 V523:V525 Z528:Z530 BH523:BH525 BH528:BH530 BD528:BD530 BJ589:BK589 BP670:BQ674 BT670:IV674 AC743:AH749 BK743:BP749 D740:L749 V743:AA749 AL740:AT749 BD743:BI749 BQ743:BQ753 B736:C749 B751:L753 AC729:AH738 BE581:BF589 BK581:BL588 AY581:AY588 BP581:BQ589 AH589 AD584:AD588 V783:AA796 AE584:AE589 X570:Y588 S570:S588 B570:C589 BC570:BC589 BH570:BH589 BM570:BM589 AK570:AK589 AD570:AE583">
    <cfRule type="expression" priority="72" dxfId="0" stopIfTrue="1">
      <formula>OR(VALUE($BU517)&lt;&gt;0,VALUE($BV517)&lt;&gt;0)</formula>
    </cfRule>
  </conditionalFormatting>
  <conditionalFormatting sqref="AR803">
    <cfRule type="expression" priority="71" dxfId="0" stopIfTrue="1">
      <formula>OR(VALUE($BV1192)&lt;&gt;0,VALUE($BW1192)&lt;&gt;0)</formula>
    </cfRule>
  </conditionalFormatting>
  <conditionalFormatting sqref="AK632 C633 B409:C409 V771:AA771 AC564:AH564">
    <cfRule type="expression" priority="70" dxfId="0" stopIfTrue="1">
      <formula>OR(VALUE($BV408)&lt;&gt;0,VALUE($BW408)&lt;&gt;0)</formula>
    </cfRule>
  </conditionalFormatting>
  <conditionalFormatting sqref="C612">
    <cfRule type="expression" priority="69" dxfId="0" stopIfTrue="1">
      <formula>OR(VALUE($BV613)&lt;&gt;0,VALUE($BW613)&lt;&gt;0)</formula>
    </cfRule>
  </conditionalFormatting>
  <conditionalFormatting sqref="B754">
    <cfRule type="expression" priority="68" dxfId="0" stopIfTrue="1">
      <formula>OR(VALUE($BV1208)&lt;&gt;0,VALUE($BW1208)&lt;&gt;0)</formula>
    </cfRule>
  </conditionalFormatting>
  <conditionalFormatting sqref="AK480">
    <cfRule type="expression" priority="67" dxfId="0" stopIfTrue="1">
      <formula>OR(VALUE($BV973)&lt;&gt;0,VALUE($BW973)&lt;&gt;0)</formula>
    </cfRule>
  </conditionalFormatting>
  <conditionalFormatting sqref="AB619 BJ619 BQ619">
    <cfRule type="expression" priority="66" dxfId="0" stopIfTrue="1">
      <formula>OR(VALUE($BV1228)&lt;&gt;0,VALUE($BW1228)&lt;&gt;0)</formula>
    </cfRule>
  </conditionalFormatting>
  <conditionalFormatting sqref="V244:AH244 BD244:BQ244">
    <cfRule type="expression" priority="65" dxfId="0" stopIfTrue="1">
      <formula>OR(VALUE($BV958)&lt;&gt;0,VALUE($BW958)&lt;&gt;0)</formula>
    </cfRule>
  </conditionalFormatting>
  <conditionalFormatting sqref="AK260">
    <cfRule type="expression" priority="64" dxfId="0" stopIfTrue="1">
      <formula>OR(VALUE($CC805)&lt;&gt;0,VALUE($CD805)&lt;&gt;0)</formula>
    </cfRule>
  </conditionalFormatting>
  <conditionalFormatting sqref="V650:AH650 BD650:BQ650">
    <cfRule type="expression" priority="63" dxfId="0" stopIfTrue="1">
      <formula>OR(VALUE($BV1217)&lt;&gt;0,VALUE($BW1217)&lt;&gt;0)</formula>
    </cfRule>
  </conditionalFormatting>
  <conditionalFormatting sqref="AK629">
    <cfRule type="expression" priority="62" dxfId="0" stopIfTrue="1">
      <formula>OR(VALUE($BV1056)&lt;&gt;0,VALUE($BW1056)&lt;&gt;0)</formula>
    </cfRule>
  </conditionalFormatting>
  <conditionalFormatting sqref="AK592">
    <cfRule type="expression" priority="61" dxfId="0" stopIfTrue="1">
      <formula>OR(VALUE($BV1032)&lt;&gt;0,VALUE($BW1032)&lt;&gt;0)</formula>
    </cfRule>
  </conditionalFormatting>
  <conditionalFormatting sqref="C717 C719:C720 C723 D721:D722 AK717 AK719:AK720 AK723 AL721:AL722">
    <cfRule type="expression" priority="60" dxfId="0" stopIfTrue="1">
      <formula>OR(VALUE(#REF!)&lt;&gt;0,VALUE($X717)&lt;&gt;0)</formula>
    </cfRule>
  </conditionalFormatting>
  <conditionalFormatting sqref="AM938 O935:O937 Q935:Y938 F935:G937 D935:D937 AA935:AH938 AW935:AW937 BI935:BP938 AY935:BG938 AN935:AN937 AO935:AU938 AL935:AL937 BR258:BS258 H935:M938">
    <cfRule type="expression" priority="59" dxfId="0" stopIfTrue="1">
      <formula>OR(VALUE($BV254)&lt;&gt;0,VALUE($BW254)&lt;&gt;0)</formula>
    </cfRule>
  </conditionalFormatting>
  <conditionalFormatting sqref="B905:B906">
    <cfRule type="expression" priority="58" dxfId="0" stopIfTrue="1">
      <formula>OR(VALUE($BV934)&lt;&gt;0,VALUE($BW934)&lt;&gt;0)</formula>
    </cfRule>
  </conditionalFormatting>
  <conditionalFormatting sqref="V310:AH310 V303:AH303 BD310:BQ310 BD303:BQ303">
    <cfRule type="expression" priority="57" dxfId="0" stopIfTrue="1">
      <formula>OR(VALUE($BV953)&lt;&gt;0,VALUE($BW953)&lt;&gt;0)</formula>
    </cfRule>
  </conditionalFormatting>
  <conditionalFormatting sqref="C15:C16 AK15:AK16 AK22:AK23 AK28:AK29 C22:C23 C28:C29 C34:C35 AK34:AK35 AK364 AK367 AK355:AL355 AK358 AK353:AL353 AK371 AK362">
    <cfRule type="expression" priority="56" dxfId="52" stopIfTrue="1">
      <formula>OR(VALUE($M15)&lt;&gt;0,VALUE($N15)&lt;&gt;0)</formula>
    </cfRule>
  </conditionalFormatting>
  <conditionalFormatting sqref="K351 AK365:AK366 C355:D360 AC351 AK359:AK360 AK368:AK369 C371:D371 C353:D353 AL364:AM364 AL362 BK351 AL371 AL356:AL360 AK356:AK357 C362:D362 Q351 W351 E364 D364:D369 C364 C367:C369">
    <cfRule type="expression" priority="55" dxfId="52" stopIfTrue="1">
      <formula>OR(VALUE($N351)&lt;&gt;0,VALUE($O351)&lt;&gt;0)</formula>
    </cfRule>
  </conditionalFormatting>
  <conditionalFormatting sqref="D467:E467 E475 E457 AC454 C456:D463 AK469:AK472 AM475 AM457 AM464 BK454 AK476:AV476 AK466:AM467 C473:D475 AK473:AL475 N476 AK456:AL465 C465:D465 C467:C472 C466:E466 W454 Q454 AK426 AK414:AL414 AK417 AK412:AL412 AK429:AK430 AK420:AK421 AK423 D395:E395 E403 E385 AC382 C384:D391 AK397:AK400 AM403 AM385 AM392 BK382 AK404:AV404 AK394:AM395 C401:D403 AK401:AL403 N404 AK384:AL393 C393:D393 C395:C400 C394:E394 W382 Q382">
    <cfRule type="expression" priority="54" dxfId="52" stopIfTrue="1">
      <formula>OR(VALUE($S382)&lt;&gt;0,VALUE($T382)&lt;&gt;0)</formula>
    </cfRule>
  </conditionalFormatting>
  <conditionalFormatting sqref="AK468 AK396 D423:E423 AK424:AK425 C414:D419 AC410 AK427:AK428 C430:D430 C412:D412 AL423:AM423 AL421 BK410 AL430 AL415:AL419 AK415:AK416 AK418:AK419 C421:D421 W410 Q410 C423:C428 C365:C366 C410">
    <cfRule type="expression" priority="53" dxfId="52" stopIfTrue="1">
      <formula>OR(VALUE($T365)&lt;&gt;0,VALUE($U365)&lt;&gt;0)</formula>
    </cfRule>
  </conditionalFormatting>
  <conditionalFormatting sqref="C899:C904 AK899:AK904 C884:C897 AK884:AK897">
    <cfRule type="expression" priority="52" dxfId="0" stopIfTrue="1">
      <formula>OR(VALUE($AS884)&lt;&gt;0,VALUE($AT884)&lt;&gt;0)</formula>
    </cfRule>
  </conditionalFormatting>
  <conditionalFormatting sqref="AC543:AH543 AC546:AH546 AK907:BQ907 B907:B920 V907:AA909 E907:P919 AL908:AX918 V918:AA918 V912:AA912 V916:AA916 D907:D921 C640:L640 AL919:AL930 BQ909:BQ930 AY908:BP930 AK908:AK930 BR907:IV930 Q907:U921 C907:C930 AF907:AH930 AB907:AE921">
    <cfRule type="expression" priority="51" dxfId="0" stopIfTrue="1">
      <formula>OR(VALUE($BT543)&lt;&gt;0,VALUE($BU543)&lt;&gt;0)</formula>
    </cfRule>
  </conditionalFormatting>
  <conditionalFormatting sqref="AK767">
    <cfRule type="expression" priority="50" dxfId="0" stopIfTrue="1">
      <formula>OR(VALUE($BV1133)&lt;&gt;0,VALUE($BW1133)&lt;&gt;0)</formula>
    </cfRule>
  </conditionalFormatting>
  <conditionalFormatting sqref="O934 Q934:Y934 F934:M934 D934 AA934:AH934 AW934 BI934:BP934 AY934:BG934 AN934:AU934 AL934">
    <cfRule type="expression" priority="49" dxfId="0" stopIfTrue="1">
      <formula>OR(VALUE($BV905)&lt;&gt;0,VALUE($BW905)&lt;&gt;0)</formula>
    </cfRule>
  </conditionalFormatting>
  <conditionalFormatting sqref="AK204:IV205 C204:AH205">
    <cfRule type="expression" priority="48" dxfId="0" stopIfTrue="1">
      <formula>OR(VALUE($BV703)&lt;&gt;0,VALUE($BW703)&lt;&gt;0)</formula>
    </cfRule>
  </conditionalFormatting>
  <conditionalFormatting sqref="BZ824:IV827 B824:B827 BW804:BW811 CA815:IV815 AS815:BQ815 AR826:BQ827 BJ824:BQ825 AR816:BI816 BV812:BW812 C823:R823 C816:R816 AJ824:AO827 C818:R818 AR818:BI821 AJ818:AO818 AJ820:AO820 AI816:AI827 BZ815:BZ823 AS803:BQ805 BW796:IV800 AJ803 V803:AH803 AR804:AR805 AJ804:AO805 V804:AA812 AS782:BI795 BX782:IV795 AJ782 BJ782:BP782 V767:AH767 AI782:AI796 BJ785:BP795 BQ782:BQ795 AR783:AR795 AB785:AB796 AJ793:AO795 AJ785:AO786 AJ789:AO791 V782:AH782 BW785:BW795 AR796:BQ800 AB806:AO812 C782:U799 AR806:BQ812 BV782:BV811 BR782:BS812 BT801:BU812 BT782:BU797 BX803:IV812 B815:U815 S816:U818 C826:U827 S822:U825 C819:U821 V797:AH799 AI797:AO800 B782:B800 AI815:AJ815 V815:AH827 B803:U812 AI803:AI805 AB804:AH805">
    <cfRule type="expression" priority="47" dxfId="0" stopIfTrue="1">
      <formula>OR(VALUE($CC767)&lt;&gt;0,VALUE($CD767)&lt;&gt;0)</formula>
    </cfRule>
  </conditionalFormatting>
  <conditionalFormatting sqref="AK541">
    <cfRule type="expression" priority="46" dxfId="0" stopIfTrue="1">
      <formula>OR(VALUE($BV1001)&lt;&gt;0,VALUE($BW1001)&lt;&gt;0)</formula>
    </cfRule>
  </conditionalFormatting>
  <conditionalFormatting sqref="AK839">
    <cfRule type="expression" priority="45" dxfId="0" stopIfTrue="1">
      <formula>OR(VALUE($BV1233)&lt;&gt;0,VALUE($BW1233)&lt;&gt;0)</formula>
    </cfRule>
  </conditionalFormatting>
  <conditionalFormatting sqref="V229:AH229 BD229:BQ229">
    <cfRule type="expression" priority="44" dxfId="0" stopIfTrue="1">
      <formula>OR(VALUE($BV916)&lt;&gt;0,VALUE($BW916)&lt;&gt;0)</formula>
    </cfRule>
  </conditionalFormatting>
  <conditionalFormatting sqref="AC443 BK443:BQ443 BD443:BI443 V443">
    <cfRule type="expression" priority="43" dxfId="0" stopIfTrue="1">
      <formula>OR(VALUE($BV673)&lt;&gt;0,VALUE($BW673)&lt;&gt;0)</formula>
    </cfRule>
  </conditionalFormatting>
  <conditionalFormatting sqref="AK443">
    <cfRule type="expression" priority="42" dxfId="0" stopIfTrue="1">
      <formula>OR(VALUE($BV766)&lt;&gt;0,VALUE($BW766)&lt;&gt;0)</formula>
    </cfRule>
  </conditionalFormatting>
  <conditionalFormatting sqref="AR815 BD619:BI619 BK619 V608:AC608 BD608:BK608 AC619">
    <cfRule type="expression" priority="41" dxfId="0" stopIfTrue="1">
      <formula>OR(VALUE($BV996)&lt;&gt;0,VALUE($BW996)&lt;&gt;0)</formula>
    </cfRule>
  </conditionalFormatting>
  <conditionalFormatting sqref="AK829">
    <cfRule type="expression" priority="40" dxfId="0" stopIfTrue="1">
      <formula>OR(VALUE($BV1216)&lt;&gt;0,VALUE($BW1216)&lt;&gt;0)</formula>
    </cfRule>
  </conditionalFormatting>
  <conditionalFormatting sqref="BD553:BQ553 V553 AB553:AH553">
    <cfRule type="expression" priority="39" dxfId="0" stopIfTrue="1">
      <formula>OR(VALUE($BV950)&lt;&gt;0,VALUE($BW950)&lt;&gt;0)</formula>
    </cfRule>
  </conditionalFormatting>
  <conditionalFormatting sqref="AR782 BD592:BQ592">
    <cfRule type="expression" priority="38" dxfId="0" stopIfTrue="1">
      <formula>OR(VALUE($BV983)&lt;&gt;0,VALUE($BW983)&lt;&gt;0)</formula>
    </cfRule>
  </conditionalFormatting>
  <conditionalFormatting sqref="BD561:BQ561 V561:AH561">
    <cfRule type="expression" priority="37" dxfId="0" stopIfTrue="1">
      <formula>OR(VALUE($BV976)&lt;&gt;0,VALUE($BW976)&lt;&gt;0)</formula>
    </cfRule>
  </conditionalFormatting>
  <conditionalFormatting sqref="V480:AH480 BD480:BQ480">
    <cfRule type="expression" priority="36" dxfId="0" stopIfTrue="1">
      <formula>OR(VALUE($BV931)&lt;&gt;0,VALUE($BW931)&lt;&gt;0)</formula>
    </cfRule>
  </conditionalFormatting>
  <conditionalFormatting sqref="AK561">
    <cfRule type="expression" priority="35" dxfId="0" stopIfTrue="1">
      <formula>OR(VALUE($BV1011)&lt;&gt;0,VALUE($BW1011)&lt;&gt;0)</formula>
    </cfRule>
  </conditionalFormatting>
  <conditionalFormatting sqref="AK553">
    <cfRule type="expression" priority="34" dxfId="0" stopIfTrue="1">
      <formula>OR(VALUE($BV994)&lt;&gt;0,VALUE($BW994)&lt;&gt;0)</formula>
    </cfRule>
  </conditionalFormatting>
  <conditionalFormatting sqref="AC541:AH541 V541:AA541 AB541:AB543 BD541:BI541 BJ541:BJ543 BQ541:BQ543 BK541:BP541">
    <cfRule type="expression" priority="33" dxfId="0" stopIfTrue="1">
      <formula>OR(VALUE($BV953)&lt;&gt;0,VALUE($BW953)&lt;&gt;0)</formula>
    </cfRule>
  </conditionalFormatting>
  <conditionalFormatting sqref="AB544:AB545 BJ544:BJ545 BQ544:BQ545">
    <cfRule type="expression" priority="32" dxfId="0" stopIfTrue="1">
      <formula>OR(VALUE($BV955)&lt;&gt;0,VALUE($BW955)&lt;&gt;0)</formula>
    </cfRule>
  </conditionalFormatting>
  <conditionalFormatting sqref="AK657:AK658 BJ546 BQ546">
    <cfRule type="expression" priority="31" dxfId="0" stopIfTrue="1">
      <formula>OR(VALUE($BV956)&lt;&gt;0,VALUE($BW956)&lt;&gt;0)</formula>
    </cfRule>
  </conditionalFormatting>
  <conditionalFormatting sqref="BD629:BK629 V629 AB629:AC629">
    <cfRule type="expression" priority="30" dxfId="0" stopIfTrue="1">
      <formula>OR(VALUE($BV1004)&lt;&gt;0,VALUE($BW1004)&lt;&gt;0)</formula>
    </cfRule>
  </conditionalFormatting>
  <conditionalFormatting sqref="B408:C408">
    <cfRule type="expression" priority="29" dxfId="0" stopIfTrue="1">
      <formula>OR(VALUE($BV406)&lt;&gt;0,VALUE($BW406)&lt;&gt;0)</formula>
    </cfRule>
  </conditionalFormatting>
  <conditionalFormatting sqref="C222">
    <cfRule type="expression" priority="28" dxfId="0" stopIfTrue="1">
      <formula>OR(VALUE($BV228)&lt;&gt;0,VALUE($BW228)&lt;&gt;0)</formula>
    </cfRule>
  </conditionalFormatting>
  <conditionalFormatting sqref="O933 Y933 AA933:AE933 Y905:AH906 F933:G933 D933 BN931:BP933 AZ931:BF933 AW933 AY932:AY933 BG933 BI933:BM933 AP931:AU933 AN933:AO933 AL933 C905:M906 C931:G931 AM932 E932 AV931:AY931 BG931:BH931 BJ931:BM931 AK931:AO931 AF932:AH933 N931:P931 H931:M933 O905:W906 AK905:BP906 Q931:X933">
    <cfRule type="expression" priority="27" dxfId="0" stopIfTrue="1">
      <formula>OR(VALUE(#REF!)&lt;&gt;0,VALUE(#REF!)&lt;&gt;0)</formula>
    </cfRule>
  </conditionalFormatting>
  <conditionalFormatting sqref="B921:B930 B899:B904 B879:B897">
    <cfRule type="expression" priority="26" dxfId="0" stopIfTrue="1">
      <formula>OR(VALUE(#REF!)&lt;&gt;0,VALUE(#REF!)&lt;&gt;0)</formula>
    </cfRule>
  </conditionalFormatting>
  <conditionalFormatting sqref="AK844 AR824:AR825 C824:C825 BH824:BH825 C822 AR822 BH822 C817 AR817 BH817 Y719:Y723 BK719:BK723 AC719:AC723 AZ719:AZ723 R719:R723 C348 V231:AA231 AC231:AH232">
    <cfRule type="expression" priority="25" dxfId="0" stopIfTrue="1">
      <formula>OR(VALUE(#REF!)&lt;&gt;0,VALUE(#REF!)&lt;&gt;0)</formula>
    </cfRule>
  </conditionalFormatting>
  <conditionalFormatting sqref="AK318">
    <cfRule type="expression" priority="24" dxfId="0" stopIfTrue="1">
      <formula>OR(VALUE($CC843)&lt;&gt;0,VALUE($CD843)&lt;&gt;0)</formula>
    </cfRule>
  </conditionalFormatting>
  <conditionalFormatting sqref="BG718 BD742 BK742 BQ742 AC727 V727 BD727 BK727 N718 R718 AC718 Y718 AV718 AZ718 BK718 V742:AA742 AC742:AH742">
    <cfRule type="expression" priority="23" dxfId="0" stopIfTrue="1">
      <formula>OR(VALUE(#REF!)&lt;&gt;0,VALUE(#REF!)&lt;&gt;0)</formula>
    </cfRule>
  </conditionalFormatting>
  <conditionalFormatting sqref="C677 C668">
    <cfRule type="expression" priority="22" dxfId="0" stopIfTrue="1">
      <formula>OR(VALUE(#REF!)&lt;&gt;0,VALUE(#REF!)&lt;&gt;0)</formula>
    </cfRule>
  </conditionalFormatting>
  <conditionalFormatting sqref="AH494 AH453 AH569 AH522 BP522 AH517 BP517 AH527 BP527 AH532 BP532 AH409 AH381 AH329:AH330 AH348:AH350">
    <cfRule type="expression" priority="21" dxfId="0" stopIfTrue="1">
      <formula>OR(VALUE(#REF!)&lt;&gt;0,VALUE(#REF!)&lt;&gt;0)</formula>
    </cfRule>
  </conditionalFormatting>
  <conditionalFormatting sqref="AC533:AH533 V533:AA533 BK533:BQ533 BD533:BI533">
    <cfRule type="expression" priority="20" dxfId="0" stopIfTrue="1">
      <formula>OR(VALUE(#REF!)&lt;&gt;0,VALUE(#REF!)&lt;&gt;0)</formula>
    </cfRule>
  </conditionalFormatting>
  <conditionalFormatting sqref="AB288 BQ288">
    <cfRule type="expression" priority="19" dxfId="0" stopIfTrue="1">
      <formula>OR(VALUE(#REF!)&lt;&gt;0,VALUE(#REF!)&lt;&gt;0)</formula>
    </cfRule>
  </conditionalFormatting>
  <conditionalFormatting sqref="AK275">
    <cfRule type="expression" priority="18" dxfId="0" stopIfTrue="1">
      <formula>OR(VALUE(#REF!)&lt;&gt;0,VALUE(#REF!)&lt;&gt;0)</formula>
    </cfRule>
  </conditionalFormatting>
  <conditionalFormatting sqref="V275:AH275 BD275:BQ275 V288:AA288 AC288:AH288 BD288:BP288 V318:AH318 BD318:BQ318 V260:AH260 BD260:BQ260">
    <cfRule type="expression" priority="17" dxfId="0" stopIfTrue="1">
      <formula>OR(VALUE(#REF!)&lt;&gt;0,VALUE(#REF!)&lt;&gt;0)</formula>
    </cfRule>
  </conditionalFormatting>
  <conditionalFormatting sqref="AB546">
    <cfRule type="expression" priority="16" dxfId="0" stopIfTrue="1">
      <formula>OR(VALUE($BV956)&lt;&gt;0,VALUE($BW956)&lt;&gt;0)</formula>
    </cfRule>
  </conditionalFormatting>
  <conditionalFormatting sqref="AK288">
    <cfRule type="expression" priority="15" dxfId="0" stopIfTrue="1">
      <formula>OR(VALUE($BV778)&lt;&gt;0,VALUE($BW778)&lt;&gt;0)</formula>
    </cfRule>
  </conditionalFormatting>
  <conditionalFormatting sqref="V619:AA619">
    <cfRule type="expression" priority="14" dxfId="0" stopIfTrue="1">
      <formula>OR(VALUE($BV1007)&lt;&gt;0,VALUE($BW1007)&lt;&gt;0)</formula>
    </cfRule>
  </conditionalFormatting>
  <conditionalFormatting sqref="V592:AH592">
    <cfRule type="expression" priority="13" dxfId="0" stopIfTrue="1">
      <formula>OR(VALUE($BV983)&lt;&gt;0,VALUE($BW983)&lt;&gt;0)</formula>
    </cfRule>
  </conditionalFormatting>
  <conditionalFormatting sqref="C429">
    <cfRule type="expression" priority="12" dxfId="0" stopIfTrue="1">
      <formula>OR(VALUE($BV429)&lt;&gt;0,VALUE($BW429)&lt;&gt;0)</formula>
    </cfRule>
  </conditionalFormatting>
  <conditionalFormatting sqref="C432">
    <cfRule type="expression" priority="11" dxfId="0" stopIfTrue="1">
      <formula>OR(VALUE($BV432)&lt;&gt;0,VALUE($BW432)&lt;&gt;0)</formula>
    </cfRule>
  </conditionalFormatting>
  <conditionalFormatting sqref="V742">
    <cfRule type="expression" priority="10" dxfId="0" stopIfTrue="1">
      <formula>OR(VALUE($BV1117)&lt;&gt;0,VALUE($BW1117)&lt;&gt;0)</formula>
    </cfRule>
  </conditionalFormatting>
  <conditionalFormatting sqref="AJ700:BP713 B700:AH713">
    <cfRule type="expression" priority="9" dxfId="0" stopIfTrue="1">
      <formula>OR(VALUE($BV$700)&lt;&gt;0,VALUE($BW$700)&lt;&gt;0)</formula>
    </cfRule>
  </conditionalFormatting>
  <conditionalFormatting sqref="C429">
    <cfRule type="expression" priority="8" dxfId="0" stopIfTrue="1">
      <formula>OR(VALUE($BV429)&lt;&gt;0,VALUE($BW429)&lt;&gt;0)</formula>
    </cfRule>
  </conditionalFormatting>
  <conditionalFormatting sqref="C432">
    <cfRule type="expression" priority="7" dxfId="0" stopIfTrue="1">
      <formula>OR(VALUE($BV432)&lt;&gt;0,VALUE($BW432)&lt;&gt;0)</formula>
    </cfRule>
  </conditionalFormatting>
  <conditionalFormatting sqref="AK533">
    <cfRule type="expression" priority="6" dxfId="0" stopIfTrue="1">
      <formula>OR(VALUE($BV969)&lt;&gt;0,VALUE($BW969)&lt;&gt;0)</formula>
    </cfRule>
  </conditionalFormatting>
  <conditionalFormatting sqref="BD657 V657 BJ657:BK657 AB657:AC657">
    <cfRule type="expression" priority="5" dxfId="0" stopIfTrue="1">
      <formula>OR(VALUE($BV1021)&lt;&gt;0,VALUE($BW1021)&lt;&gt;0)</formula>
    </cfRule>
  </conditionalFormatting>
  <conditionalFormatting sqref="C923:G923">
    <cfRule type="expression" priority="4" dxfId="0" stopIfTrue="1">
      <formula>OR(VALUE($BV923)&lt;&gt;0,VALUE($BW923)&lt;&gt;0)</formula>
    </cfRule>
  </conditionalFormatting>
  <conditionalFormatting sqref="B923">
    <cfRule type="expression" priority="3" dxfId="0" stopIfTrue="1">
      <formula>OR(VALUE(#REF!)&lt;&gt;0,VALUE(#REF!)&lt;&gt;0)</formula>
    </cfRule>
  </conditionalFormatting>
  <conditionalFormatting sqref="C924">
    <cfRule type="expression" priority="2" dxfId="0" stopIfTrue="1">
      <formula>OR(VALUE($BV924)&lt;&gt;0,VALUE($BW924)&lt;&gt;0)</formula>
    </cfRule>
  </conditionalFormatting>
  <conditionalFormatting sqref="C925">
    <cfRule type="expression" priority="1" dxfId="0" stopIfTrue="1">
      <formula>OR(VALUE($BT925)&lt;&gt;0,VALUE($BU925)&lt;&gt;0)</formula>
    </cfRule>
  </conditionalFormatting>
  <printOptions/>
  <pageMargins left="0.44" right="0.34" top="0.5" bottom="0.51" header="0.21" footer="0.2"/>
  <pageSetup firstPageNumber="11" useFirstPageNumber="1" horizontalDpi="300" verticalDpi="300" orientation="portrait" paperSize="9" scale="90" r:id="rId1"/>
  <rowBreaks count="1" manualBreakCount="1">
    <brk id="20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2013-07-17T02:03:22Z</cp:lastPrinted>
  <dcterms:created xsi:type="dcterms:W3CDTF">2011-03-25T01:52:26Z</dcterms:created>
  <dcterms:modified xsi:type="dcterms:W3CDTF">2013-07-23T02:46:46Z</dcterms:modified>
  <cp:category/>
  <cp:version/>
  <cp:contentType/>
  <cp:contentStatus/>
</cp:coreProperties>
</file>